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90" windowWidth="11595" windowHeight="41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Hoja1!$A$120:$C$122</definedName>
    <definedName name="_xlnm.Print_Area" localSheetId="0">Hoja1!$A$1:$K$143</definedName>
  </definedNames>
  <calcPr calcId="125725"/>
</workbook>
</file>

<file path=xl/calcChain.xml><?xml version="1.0" encoding="utf-8"?>
<calcChain xmlns="http://schemas.openxmlformats.org/spreadsheetml/2006/main">
  <c r="J131" i="1"/>
  <c r="J113"/>
  <c r="J114"/>
  <c r="J112"/>
  <c r="J126"/>
  <c r="J96"/>
  <c r="J97"/>
  <c r="J98"/>
  <c r="J99"/>
  <c r="J100"/>
  <c r="J101"/>
  <c r="J102"/>
  <c r="J103"/>
  <c r="J104"/>
  <c r="J105"/>
  <c r="J106"/>
  <c r="J107"/>
  <c r="J95"/>
  <c r="J127"/>
  <c r="J128"/>
  <c r="J122"/>
  <c r="J129" s="1"/>
  <c r="J118"/>
  <c r="H85"/>
  <c r="H84"/>
  <c r="H83"/>
  <c r="H82"/>
  <c r="H81"/>
  <c r="H80"/>
  <c r="H86" s="1"/>
  <c r="I86" s="1"/>
  <c r="J86" s="1"/>
  <c r="H78"/>
  <c r="H77"/>
  <c r="H76"/>
  <c r="H75"/>
  <c r="H74"/>
  <c r="H73"/>
  <c r="H79" s="1"/>
  <c r="I79" s="1"/>
  <c r="J79" s="1"/>
  <c r="H71"/>
  <c r="H70"/>
  <c r="H69"/>
  <c r="H68"/>
  <c r="H67"/>
  <c r="H66"/>
  <c r="H72" s="1"/>
  <c r="I72" s="1"/>
  <c r="J72" s="1"/>
  <c r="H64"/>
  <c r="H63"/>
  <c r="H62"/>
  <c r="H61"/>
  <c r="H60"/>
  <c r="H59"/>
  <c r="H58"/>
  <c r="H57"/>
  <c r="H56"/>
  <c r="H55"/>
  <c r="H54"/>
  <c r="H53"/>
  <c r="H65" s="1"/>
  <c r="I65" s="1"/>
  <c r="J65" s="1"/>
  <c r="J87" s="1"/>
  <c r="H12"/>
  <c r="H13"/>
  <c r="H14"/>
  <c r="H15"/>
  <c r="H16"/>
  <c r="H17"/>
  <c r="H18"/>
  <c r="H19"/>
  <c r="H20"/>
  <c r="H21"/>
  <c r="H22"/>
  <c r="H23"/>
  <c r="H25"/>
  <c r="H31" s="1"/>
  <c r="I31" s="1"/>
  <c r="J31" s="1"/>
  <c r="H26"/>
  <c r="H27"/>
  <c r="H28"/>
  <c r="H29"/>
  <c r="H30"/>
  <c r="H32"/>
  <c r="H33"/>
  <c r="H34"/>
  <c r="H35"/>
  <c r="H38" s="1"/>
  <c r="I38" s="1"/>
  <c r="J38" s="1"/>
  <c r="H36"/>
  <c r="H37"/>
  <c r="H39"/>
  <c r="H40"/>
  <c r="H41"/>
  <c r="H42"/>
  <c r="H45" s="1"/>
  <c r="I45" s="1"/>
  <c r="J45" s="1"/>
  <c r="H43"/>
  <c r="H44"/>
  <c r="J115" l="1"/>
  <c r="H24"/>
  <c r="I24" s="1"/>
  <c r="J24" s="1"/>
  <c r="J46" s="1"/>
  <c r="J108"/>
  <c r="J91"/>
</calcChain>
</file>

<file path=xl/sharedStrings.xml><?xml version="1.0" encoding="utf-8"?>
<sst xmlns="http://schemas.openxmlformats.org/spreadsheetml/2006/main" count="111" uniqueCount="80">
  <si>
    <t>DNI</t>
  </si>
  <si>
    <t xml:space="preserve"> </t>
  </si>
  <si>
    <t>% jornada</t>
  </si>
  <si>
    <t>EXPTE. Nº.</t>
  </si>
  <si>
    <t>FIN</t>
  </si>
  <si>
    <t>EXP. Homolog.</t>
  </si>
  <si>
    <t>TOTAL ENTIDAD/EMPRESA</t>
  </si>
  <si>
    <t>Ptos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</si>
  <si>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</si>
  <si>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(2)</t>
    </r>
    <r>
      <rPr>
        <i/>
        <sz val="10"/>
        <rFont val="Calibri"/>
        <family val="2"/>
      </rPr>
      <t>Contrato laboral-nombramiento interino-autónomo/a</t>
    </r>
  </si>
  <si>
    <t>Coneixements Orals/A2</t>
  </si>
  <si>
    <t>Grau Elemental/B1</t>
  </si>
  <si>
    <t>Grau Mitjà/C1</t>
  </si>
  <si>
    <t>Trib</t>
  </si>
  <si>
    <t>DOCNº.</t>
  </si>
  <si>
    <t>TOTAL A. PÚBLICA</t>
  </si>
  <si>
    <t>A1</t>
  </si>
  <si>
    <t>A2</t>
  </si>
  <si>
    <t>B1</t>
  </si>
  <si>
    <t>B2</t>
  </si>
  <si>
    <t>C1</t>
  </si>
  <si>
    <t>C2</t>
  </si>
  <si>
    <t>PRIMER COGNOM</t>
  </si>
  <si>
    <t>CONVOCATÒRIA:</t>
  </si>
  <si>
    <t>1. DADES DEL/DE LA SOL·LICITANT</t>
  </si>
  <si>
    <t>SEGUNDO COGNOM</t>
  </si>
  <si>
    <t>NOM</t>
  </si>
  <si>
    <t>2. MÈRITS A VALORAR</t>
  </si>
  <si>
    <t>EXPERIÈNCIA LABORAL (màx. 4,00 punts)</t>
  </si>
  <si>
    <t>ENTITAT</t>
  </si>
  <si>
    <t>díes</t>
  </si>
  <si>
    <t>Mesos</t>
  </si>
  <si>
    <t>TOTAL ENTITAT/EMPRESA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</si>
  <si>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</si>
  <si>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</si>
  <si>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INICI</t>
  </si>
  <si>
    <t>TOTAL EXPERIÈNCIA PROFESSIONAL</t>
  </si>
  <si>
    <t>TOTAL A. PRIVAT</t>
  </si>
  <si>
    <r>
      <t>(2)</t>
    </r>
    <r>
      <rPr>
        <i/>
        <sz val="10"/>
        <rFont val="Calibri"/>
        <family val="2"/>
      </rPr>
      <t>Contracte laboral-nomenament interí-autònom/a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</si>
  <si>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</si>
  <si>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r>
      <t>(3)</t>
    </r>
    <r>
      <rPr>
        <i/>
        <sz val="10"/>
        <rFont val="Calibri"/>
        <family val="2"/>
      </rPr>
      <t>Indique el percentatge de la jornada que figure en la vida laboral. En caso de jornada completa, s'indicarà "100"</t>
    </r>
  </si>
  <si>
    <t>DENOMINACIÓ DEL CURS</t>
  </si>
  <si>
    <t>ENTITAT CONVOCANT</t>
  </si>
  <si>
    <t>HORES</t>
  </si>
  <si>
    <t>TOTAL FORMACIÓ</t>
  </si>
  <si>
    <t>TOTAL VALENCIÀ</t>
  </si>
  <si>
    <t>CERTIFICAT</t>
  </si>
  <si>
    <t>TOTAL IDIOMES</t>
  </si>
  <si>
    <t>TOTAL CONCURS</t>
  </si>
  <si>
    <t>3. DECLARACIÓ, LLOC, DATA I SIGNATURA</t>
  </si>
  <si>
    <t>Data</t>
  </si>
  <si>
    <t>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</si>
  <si>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</si>
  <si>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TÈCNIC MITJÀ INFORMÀTICA</t>
  </si>
  <si>
    <t>4141/21</t>
  </si>
  <si>
    <t>Experiència de treball en igual o similar categoria ADMINISTRACIÓ PÚBLICA (0,15 p. per mes)</t>
  </si>
  <si>
    <t>Experiència professional en igual o similar categoria ÀMBITO PRIVAT. (0,075 p. per mes)</t>
  </si>
  <si>
    <t>CONEIXEMENTS DE VALENCIÀ (màx. 1,25 p.)</t>
  </si>
  <si>
    <t>Grau Superior/C2</t>
  </si>
  <si>
    <t>CONEIXEMENTS IDIOMES COMUNIT. (màx.1,25 p)</t>
  </si>
  <si>
    <t>A1 angles</t>
  </si>
  <si>
    <t>A2 angles</t>
  </si>
  <si>
    <t>B1 angles</t>
  </si>
  <si>
    <t>B2 angles</t>
  </si>
  <si>
    <t>C1 angles</t>
  </si>
  <si>
    <t>C2 angles</t>
  </si>
  <si>
    <t>NIVELL ANGLÉS</t>
  </si>
  <si>
    <t>NIVELL ALTRES IDIOMES</t>
  </si>
  <si>
    <t>FORMACIÓ  (màx. 1,50 p.)</t>
  </si>
  <si>
    <t>100h o més</t>
  </si>
  <si>
    <t>75h a 99h</t>
  </si>
  <si>
    <t>50h a 74h</t>
  </si>
  <si>
    <t>25h a 49h</t>
  </si>
  <si>
    <t>15h a 24h</t>
  </si>
  <si>
    <t>ALTRES TITULACIONS (màx. 2,00 p.)</t>
  </si>
  <si>
    <t>Master oficial</t>
  </si>
  <si>
    <t>Graduat</t>
  </si>
  <si>
    <t>Titulació</t>
  </si>
  <si>
    <t>Nom</t>
  </si>
  <si>
    <t>TOTAL TITULACIONS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</si>
</sst>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dd\-mm\-yy;@"/>
  </numFmts>
  <fonts count="2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i/>
      <sz val="8"/>
      <name val="Calibri"/>
      <family val="2"/>
    </font>
    <font>
      <sz val="10"/>
      <color rgb="FFFF0000"/>
      <name val="Calibri"/>
      <family val="2"/>
    </font>
    <font>
      <b/>
      <sz val="9"/>
      <color rgb="FFFF0000"/>
      <name val="Arial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  <font>
      <sz val="11"/>
      <color theme="0"/>
      <name val="Arial"/>
      <family val="2"/>
    </font>
    <font>
      <sz val="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5" fillId="2" borderId="1" xfId="0" applyFont="1" applyFill="1" applyBorder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1" fontId="3" fillId="0" borderId="12" xfId="0" applyNumberFormat="1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" fontId="6" fillId="0" borderId="0" xfId="0" applyNumberFormat="1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right" vertical="center"/>
    </xf>
    <xf numFmtId="14" fontId="3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2" fontId="12" fillId="0" borderId="0" xfId="0" applyNumberFormat="1" applyFont="1" applyBorder="1" applyAlignment="1" applyProtection="1">
      <alignment horizontal="right" vertical="center"/>
    </xf>
    <xf numFmtId="2" fontId="3" fillId="0" borderId="6" xfId="3" applyNumberFormat="1" applyFont="1" applyBorder="1" applyAlignment="1" applyProtection="1">
      <alignment vertical="center"/>
      <protection locked="0"/>
    </xf>
    <xf numFmtId="1" fontId="4" fillId="0" borderId="6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left" vertical="center"/>
    </xf>
    <xf numFmtId="2" fontId="12" fillId="0" borderId="12" xfId="0" applyNumberFormat="1" applyFont="1" applyBorder="1" applyAlignment="1" applyProtection="1">
      <alignment horizontal="right" vertical="center"/>
    </xf>
    <xf numFmtId="2" fontId="12" fillId="0" borderId="13" xfId="0" applyNumberFormat="1" applyFont="1" applyBorder="1" applyAlignment="1" applyProtection="1">
      <alignment vertical="center"/>
    </xf>
    <xf numFmtId="2" fontId="4" fillId="2" borderId="6" xfId="0" applyNumberFormat="1" applyFont="1" applyFill="1" applyBorder="1" applyAlignment="1" applyProtection="1">
      <alignment horizontal="right" vertical="center"/>
    </xf>
    <xf numFmtId="2" fontId="4" fillId="2" borderId="7" xfId="0" applyNumberFormat="1" applyFont="1" applyFill="1" applyBorder="1" applyAlignment="1" applyProtection="1">
      <alignment vertical="center"/>
    </xf>
    <xf numFmtId="1" fontId="4" fillId="0" borderId="15" xfId="0" applyNumberFormat="1" applyFont="1" applyBorder="1" applyAlignment="1" applyProtection="1">
      <alignment horizontal="center" vertical="center"/>
    </xf>
    <xf numFmtId="1" fontId="4" fillId="0" borderId="16" xfId="0" applyNumberFormat="1" applyFont="1" applyBorder="1" applyAlignment="1" applyProtection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vertical="center"/>
    </xf>
    <xf numFmtId="2" fontId="4" fillId="0" borderId="18" xfId="0" applyNumberFormat="1" applyFont="1" applyBorder="1" applyAlignment="1" applyProtection="1">
      <alignment horizontal="right" vertical="center"/>
    </xf>
    <xf numFmtId="2" fontId="4" fillId="0" borderId="0" xfId="0" applyNumberFormat="1" applyFont="1" applyBorder="1" applyAlignment="1" applyProtection="1">
      <alignment horizontal="right" vertical="center"/>
    </xf>
    <xf numFmtId="2" fontId="4" fillId="0" borderId="19" xfId="0" applyNumberFormat="1" applyFont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2" fontId="3" fillId="0" borderId="0" xfId="0" applyNumberFormat="1" applyFont="1" applyAlignment="1" applyProtection="1">
      <alignment vertical="center"/>
      <protection locked="0"/>
    </xf>
    <xf numFmtId="2" fontId="12" fillId="2" borderId="1" xfId="0" applyNumberFormat="1" applyFont="1" applyFill="1" applyBorder="1" applyAlignment="1" applyProtection="1">
      <alignment vertical="center"/>
    </xf>
    <xf numFmtId="2" fontId="4" fillId="2" borderId="23" xfId="0" applyNumberFormat="1" applyFont="1" applyFill="1" applyBorder="1" applyAlignment="1" applyProtection="1">
      <alignment vertical="center"/>
    </xf>
    <xf numFmtId="2" fontId="4" fillId="2" borderId="24" xfId="0" applyNumberFormat="1" applyFont="1" applyFill="1" applyBorder="1" applyAlignment="1" applyProtection="1">
      <alignment vertical="center"/>
    </xf>
    <xf numFmtId="2" fontId="4" fillId="2" borderId="25" xfId="0" applyNumberFormat="1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2" fontId="12" fillId="0" borderId="24" xfId="0" applyNumberFormat="1" applyFont="1" applyFill="1" applyBorder="1" applyAlignment="1" applyProtection="1">
      <alignment vertical="center"/>
    </xf>
    <xf numFmtId="2" fontId="4" fillId="2" borderId="6" xfId="0" applyNumberFormat="1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4" fillId="0" borderId="27" xfId="0" applyNumberFormat="1" applyFont="1" applyBorder="1" applyAlignment="1" applyProtection="1">
      <alignment vertical="center"/>
    </xf>
    <xf numFmtId="2" fontId="4" fillId="2" borderId="28" xfId="0" applyNumberFormat="1" applyFont="1" applyFill="1" applyBorder="1" applyAlignment="1" applyProtection="1">
      <alignment horizontal="center" vertical="center"/>
    </xf>
    <xf numFmtId="2" fontId="4" fillId="2" borderId="28" xfId="0" applyNumberFormat="1" applyFont="1" applyFill="1" applyBorder="1" applyAlignment="1" applyProtection="1">
      <alignment horizontal="right" vertical="center"/>
    </xf>
    <xf numFmtId="2" fontId="4" fillId="2" borderId="29" xfId="0" applyNumberFormat="1" applyFont="1" applyFill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0" fontId="10" fillId="2" borderId="30" xfId="0" applyFont="1" applyFill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2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2" fontId="12" fillId="0" borderId="0" xfId="0" applyNumberFormat="1" applyFont="1" applyFill="1" applyBorder="1" applyAlignment="1" applyProtection="1">
      <alignment horizontal="right" vertical="center"/>
    </xf>
    <xf numFmtId="2" fontId="12" fillId="0" borderId="23" xfId="0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Alignment="1" applyProtection="1">
      <alignment horizontal="justify" vertical="center"/>
    </xf>
    <xf numFmtId="0" fontId="20" fillId="0" borderId="6" xfId="0" applyFont="1" applyBorder="1" applyAlignment="1" applyProtection="1">
      <alignment vertical="center"/>
    </xf>
    <xf numFmtId="0" fontId="10" fillId="2" borderId="31" xfId="0" applyFont="1" applyFill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  <protection locked="0"/>
    </xf>
    <xf numFmtId="2" fontId="3" fillId="0" borderId="28" xfId="3" applyNumberFormat="1" applyFont="1" applyBorder="1" applyAlignment="1" applyProtection="1">
      <alignment vertical="center"/>
      <protection locked="0"/>
    </xf>
    <xf numFmtId="164" fontId="3" fillId="0" borderId="28" xfId="0" applyNumberFormat="1" applyFont="1" applyBorder="1" applyAlignment="1" applyProtection="1">
      <alignment vertical="center"/>
      <protection locked="0"/>
    </xf>
    <xf numFmtId="164" fontId="3" fillId="0" borderId="28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</xf>
    <xf numFmtId="1" fontId="6" fillId="0" borderId="34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right" vertical="center"/>
    </xf>
    <xf numFmtId="2" fontId="12" fillId="0" borderId="20" xfId="0" applyNumberFormat="1" applyFont="1" applyBorder="1" applyAlignment="1" applyProtection="1">
      <alignment horizontal="right" vertical="center"/>
    </xf>
    <xf numFmtId="2" fontId="12" fillId="0" borderId="3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" fontId="19" fillId="2" borderId="1" xfId="0" applyNumberFormat="1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</xf>
    <xf numFmtId="2" fontId="4" fillId="2" borderId="1" xfId="0" applyNumberFormat="1" applyFont="1" applyFill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11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24" xfId="0" applyFont="1" applyBorder="1" applyAlignment="1" applyProtection="1">
      <alignment horizontal="justify" vertical="center" wrapText="1"/>
    </xf>
    <xf numFmtId="0" fontId="8" fillId="3" borderId="27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justify" vertical="center"/>
      <protection locked="0"/>
    </xf>
    <xf numFmtId="0" fontId="3" fillId="0" borderId="38" xfId="0" applyFont="1" applyBorder="1" applyAlignment="1" applyProtection="1">
      <alignment horizontal="justify" vertical="center"/>
      <protection locked="0"/>
    </xf>
    <xf numFmtId="0" fontId="3" fillId="0" borderId="39" xfId="0" applyFont="1" applyBorder="1" applyAlignment="1" applyProtection="1">
      <alignment horizontal="justify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22" xfId="0" applyBorder="1"/>
    <xf numFmtId="0" fontId="6" fillId="0" borderId="27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right" vertical="center"/>
    </xf>
    <xf numFmtId="0" fontId="5" fillId="2" borderId="21" xfId="0" applyFont="1" applyFill="1" applyBorder="1" applyAlignment="1" applyProtection="1">
      <alignment horizontal="right" vertical="center"/>
    </xf>
    <xf numFmtId="0" fontId="5" fillId="2" borderId="22" xfId="0" applyFont="1" applyFill="1" applyBorder="1" applyAlignment="1" applyProtection="1">
      <alignment horizontal="right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</xf>
    <xf numFmtId="2" fontId="16" fillId="0" borderId="20" xfId="0" applyNumberFormat="1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vertical="center"/>
      <protection locked="0"/>
    </xf>
    <xf numFmtId="0" fontId="8" fillId="3" borderId="40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2" fontId="12" fillId="2" borderId="24" xfId="0" applyNumberFormat="1" applyFont="1" applyFill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2" fontId="12" fillId="0" borderId="45" xfId="0" applyNumberFormat="1" applyFont="1" applyBorder="1" applyAlignment="1" applyProtection="1">
      <alignment horizontal="right" vertical="center"/>
    </xf>
    <xf numFmtId="2" fontId="12" fillId="0" borderId="6" xfId="0" applyNumberFormat="1" applyFont="1" applyBorder="1" applyAlignment="1" applyProtection="1">
      <alignment horizontal="right" vertical="center"/>
    </xf>
    <xf numFmtId="2" fontId="12" fillId="2" borderId="6" xfId="0" applyNumberFormat="1" applyFont="1" applyFill="1" applyBorder="1" applyAlignment="1" applyProtection="1">
      <alignment vertical="center"/>
    </xf>
    <xf numFmtId="2" fontId="4" fillId="2" borderId="6" xfId="0" applyNumberFormat="1" applyFont="1" applyFill="1" applyBorder="1" applyAlignment="1" applyProtection="1">
      <alignment vertical="center"/>
    </xf>
    <xf numFmtId="2" fontId="22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horizontal="justify" vertical="center"/>
    </xf>
    <xf numFmtId="0" fontId="25" fillId="0" borderId="0" xfId="0" applyFont="1" applyBorder="1" applyAlignment="1" applyProtection="1">
      <alignment vertical="center"/>
    </xf>
  </cellXfs>
  <cellStyles count="4">
    <cellStyle name="Euro" xfId="1"/>
    <cellStyle name="Normal" xfId="0" builtinId="0"/>
    <cellStyle name="Normal 3" xfId="2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Q159"/>
  <sheetViews>
    <sheetView showGridLines="0" tabSelected="1" workbookViewId="0">
      <selection activeCell="D101" sqref="D101:E101"/>
    </sheetView>
  </sheetViews>
  <sheetFormatPr baseColWidth="10" defaultRowHeight="12.75"/>
  <cols>
    <col min="1" max="1" width="3.7109375" style="96" customWidth="1"/>
    <col min="2" max="2" width="23.85546875" style="4" customWidth="1"/>
    <col min="3" max="3" width="20.140625" style="4" customWidth="1"/>
    <col min="4" max="4" width="14.28515625" style="4" customWidth="1"/>
    <col min="5" max="5" width="6.28515625" style="4" customWidth="1"/>
    <col min="6" max="6" width="9.140625" style="4" customWidth="1"/>
    <col min="7" max="7" width="8.85546875" style="4" customWidth="1"/>
    <col min="8" max="8" width="4.42578125" style="2" customWidth="1"/>
    <col min="9" max="9" width="4.42578125" style="39" customWidth="1"/>
    <col min="10" max="10" width="7.42578125" style="3" bestFit="1" customWidth="1"/>
    <col min="11" max="11" width="3.42578125" style="3" customWidth="1"/>
    <col min="12" max="12" width="15.42578125" style="111" bestFit="1" customWidth="1"/>
    <col min="13" max="13" width="17.28515625" style="111" bestFit="1" customWidth="1"/>
    <col min="14" max="14" width="32" style="96" customWidth="1"/>
    <col min="15" max="16384" width="11.42578125" style="96"/>
  </cols>
  <sheetData>
    <row r="1" spans="1:12" ht="7.5" customHeight="1" thickBot="1"/>
    <row r="2" spans="1:12" ht="20.25" customHeight="1" thickBot="1">
      <c r="B2" s="1" t="s">
        <v>23</v>
      </c>
      <c r="C2" s="159" t="s">
        <v>53</v>
      </c>
      <c r="D2" s="160"/>
      <c r="E2" s="160"/>
      <c r="F2" s="161"/>
      <c r="G2" s="64" t="s">
        <v>3</v>
      </c>
      <c r="H2" s="133" t="s">
        <v>54</v>
      </c>
      <c r="I2" s="158"/>
    </row>
    <row r="3" spans="1:12" ht="2.25" customHeight="1" thickBot="1"/>
    <row r="4" spans="1:12">
      <c r="B4" s="5" t="s">
        <v>24</v>
      </c>
      <c r="C4" s="6"/>
      <c r="D4" s="6"/>
      <c r="E4" s="7"/>
      <c r="F4" s="7"/>
    </row>
    <row r="5" spans="1:12">
      <c r="B5" s="8" t="s">
        <v>22</v>
      </c>
      <c r="C5" s="9" t="s">
        <v>25</v>
      </c>
      <c r="D5" s="162" t="s">
        <v>26</v>
      </c>
      <c r="E5" s="163"/>
      <c r="F5" s="10" t="s">
        <v>0</v>
      </c>
    </row>
    <row r="6" spans="1:12" ht="15" customHeight="1" thickBot="1">
      <c r="B6" s="11"/>
      <c r="C6" s="12"/>
      <c r="D6" s="166"/>
      <c r="E6" s="167"/>
      <c r="F6" s="13"/>
    </row>
    <row r="7" spans="1:12" ht="6" customHeight="1" thickBot="1"/>
    <row r="8" spans="1:12" ht="13.5" thickBot="1">
      <c r="B8" s="35" t="s">
        <v>27</v>
      </c>
      <c r="C8" s="6"/>
      <c r="D8" s="6"/>
      <c r="E8" s="6"/>
      <c r="F8" s="7"/>
    </row>
    <row r="9" spans="1:12" ht="15">
      <c r="B9" s="182" t="s">
        <v>28</v>
      </c>
      <c r="C9" s="183"/>
      <c r="D9" s="183"/>
      <c r="E9" s="183"/>
      <c r="F9" s="183"/>
      <c r="G9" s="183"/>
      <c r="H9" s="183"/>
      <c r="I9" s="183"/>
      <c r="J9" s="183"/>
      <c r="K9" s="184"/>
    </row>
    <row r="10" spans="1:12" ht="21.75" customHeight="1" thickBot="1">
      <c r="B10" s="168" t="s">
        <v>55</v>
      </c>
      <c r="C10" s="169"/>
      <c r="D10" s="169"/>
      <c r="E10" s="169"/>
      <c r="F10" s="169"/>
      <c r="G10" s="169"/>
      <c r="H10" s="169"/>
      <c r="I10" s="170"/>
      <c r="J10" s="170"/>
      <c r="K10" s="171"/>
    </row>
    <row r="11" spans="1:12" ht="24.75" customHeight="1" thickBot="1">
      <c r="A11" s="117" t="s">
        <v>14</v>
      </c>
      <c r="B11" s="107" t="s">
        <v>29</v>
      </c>
      <c r="C11" s="108" t="s">
        <v>8</v>
      </c>
      <c r="D11" s="108" t="s">
        <v>34</v>
      </c>
      <c r="E11" s="109" t="s">
        <v>2</v>
      </c>
      <c r="F11" s="108" t="s">
        <v>35</v>
      </c>
      <c r="G11" s="108" t="s">
        <v>4</v>
      </c>
      <c r="H11" s="110" t="s">
        <v>30</v>
      </c>
      <c r="I11" s="100" t="s">
        <v>31</v>
      </c>
      <c r="J11" s="89" t="s">
        <v>7</v>
      </c>
      <c r="K11" s="116" t="s">
        <v>13</v>
      </c>
      <c r="L11" s="201"/>
    </row>
    <row r="12" spans="1:12" ht="15" customHeight="1">
      <c r="A12" s="101"/>
      <c r="B12" s="180"/>
      <c r="C12" s="102"/>
      <c r="D12" s="102"/>
      <c r="E12" s="103"/>
      <c r="F12" s="104"/>
      <c r="G12" s="105"/>
      <c r="H12" s="106">
        <f t="shared" ref="H12:H17" si="0">((((G12-F12+1)))*E12)/100</f>
        <v>0</v>
      </c>
      <c r="I12" s="57"/>
      <c r="J12" s="61"/>
      <c r="K12" s="70"/>
      <c r="L12" s="201"/>
    </row>
    <row r="13" spans="1:12" ht="15" customHeight="1">
      <c r="A13" s="99"/>
      <c r="B13" s="180"/>
      <c r="C13" s="19"/>
      <c r="D13" s="19"/>
      <c r="E13" s="50"/>
      <c r="F13" s="20"/>
      <c r="G13" s="45"/>
      <c r="H13" s="84">
        <f t="shared" si="0"/>
        <v>0</v>
      </c>
      <c r="I13" s="58"/>
      <c r="J13" s="62"/>
      <c r="K13" s="70"/>
      <c r="L13" s="201"/>
    </row>
    <row r="14" spans="1:12" ht="15" customHeight="1">
      <c r="A14" s="99"/>
      <c r="B14" s="180"/>
      <c r="C14" s="19"/>
      <c r="D14" s="19"/>
      <c r="E14" s="50"/>
      <c r="F14" s="20"/>
      <c r="G14" s="45"/>
      <c r="H14" s="84">
        <f t="shared" si="0"/>
        <v>0</v>
      </c>
      <c r="I14" s="58"/>
      <c r="J14" s="62"/>
      <c r="K14" s="70"/>
      <c r="L14" s="201"/>
    </row>
    <row r="15" spans="1:12" ht="15" customHeight="1">
      <c r="A15" s="99"/>
      <c r="B15" s="180"/>
      <c r="C15" s="19"/>
      <c r="D15" s="19"/>
      <c r="E15" s="50"/>
      <c r="F15" s="20"/>
      <c r="G15" s="45"/>
      <c r="H15" s="84">
        <f t="shared" si="0"/>
        <v>0</v>
      </c>
      <c r="I15" s="58"/>
      <c r="J15" s="62"/>
      <c r="K15" s="70"/>
      <c r="L15" s="201"/>
    </row>
    <row r="16" spans="1:12" ht="15" customHeight="1">
      <c r="A16" s="99"/>
      <c r="B16" s="180"/>
      <c r="C16" s="19"/>
      <c r="D16" s="19"/>
      <c r="E16" s="50"/>
      <c r="F16" s="20"/>
      <c r="G16" s="45"/>
      <c r="H16" s="84">
        <f t="shared" si="0"/>
        <v>0</v>
      </c>
      <c r="I16" s="58"/>
      <c r="J16" s="62"/>
      <c r="K16" s="70"/>
      <c r="L16" s="201"/>
    </row>
    <row r="17" spans="1:12" ht="15" customHeight="1">
      <c r="A17" s="99"/>
      <c r="B17" s="180"/>
      <c r="C17" s="19"/>
      <c r="D17" s="19"/>
      <c r="E17" s="50"/>
      <c r="F17" s="20"/>
      <c r="G17" s="45"/>
      <c r="H17" s="84">
        <f t="shared" si="0"/>
        <v>0</v>
      </c>
      <c r="I17" s="58"/>
      <c r="J17" s="62"/>
      <c r="K17" s="70"/>
      <c r="L17" s="201"/>
    </row>
    <row r="18" spans="1:12" ht="15" customHeight="1">
      <c r="A18" s="99"/>
      <c r="B18" s="180"/>
      <c r="C18" s="19"/>
      <c r="D18" s="19"/>
      <c r="E18" s="50"/>
      <c r="F18" s="20"/>
      <c r="G18" s="45"/>
      <c r="H18" s="84">
        <f>((((G18-F18+1)))*E18)/100</f>
        <v>0</v>
      </c>
      <c r="I18" s="58"/>
      <c r="J18" s="62"/>
      <c r="K18" s="70"/>
    </row>
    <row r="19" spans="1:12" ht="15" customHeight="1">
      <c r="A19" s="99"/>
      <c r="B19" s="180"/>
      <c r="C19" s="19"/>
      <c r="D19" s="19"/>
      <c r="E19" s="50"/>
      <c r="F19" s="20"/>
      <c r="G19" s="45"/>
      <c r="H19" s="84">
        <f t="shared" ref="H19:H44" si="1">((((G19-F19+1)))*E19)/100</f>
        <v>0</v>
      </c>
      <c r="I19" s="58"/>
      <c r="J19" s="62"/>
      <c r="K19" s="70"/>
    </row>
    <row r="20" spans="1:12" ht="15" customHeight="1">
      <c r="A20" s="99"/>
      <c r="B20" s="180"/>
      <c r="C20" s="19"/>
      <c r="D20" s="19"/>
      <c r="E20" s="50"/>
      <c r="F20" s="20"/>
      <c r="G20" s="45"/>
      <c r="H20" s="84">
        <f t="shared" si="1"/>
        <v>0</v>
      </c>
      <c r="I20" s="58"/>
      <c r="J20" s="62"/>
      <c r="K20" s="70"/>
    </row>
    <row r="21" spans="1:12" ht="15" customHeight="1">
      <c r="A21" s="99"/>
      <c r="B21" s="180"/>
      <c r="C21" s="19"/>
      <c r="D21" s="19"/>
      <c r="E21" s="50"/>
      <c r="F21" s="20"/>
      <c r="G21" s="45"/>
      <c r="H21" s="84">
        <f t="shared" si="1"/>
        <v>0</v>
      </c>
      <c r="I21" s="58"/>
      <c r="J21" s="62"/>
      <c r="K21" s="70"/>
    </row>
    <row r="22" spans="1:12" ht="15" customHeight="1">
      <c r="A22" s="99"/>
      <c r="B22" s="180"/>
      <c r="C22" s="19"/>
      <c r="D22" s="19"/>
      <c r="E22" s="50"/>
      <c r="F22" s="20"/>
      <c r="G22" s="45"/>
      <c r="H22" s="84">
        <f t="shared" si="1"/>
        <v>0</v>
      </c>
      <c r="I22" s="58"/>
      <c r="J22" s="62"/>
      <c r="K22" s="70"/>
    </row>
    <row r="23" spans="1:12" ht="15" customHeight="1">
      <c r="A23" s="99"/>
      <c r="B23" s="181"/>
      <c r="C23" s="19"/>
      <c r="D23" s="19"/>
      <c r="E23" s="50"/>
      <c r="F23" s="20"/>
      <c r="G23" s="45"/>
      <c r="H23" s="84">
        <f t="shared" si="1"/>
        <v>0</v>
      </c>
      <c r="I23" s="59"/>
      <c r="J23" s="63"/>
      <c r="K23" s="71"/>
    </row>
    <row r="24" spans="1:12" ht="15" customHeight="1">
      <c r="A24" s="134" t="s">
        <v>32</v>
      </c>
      <c r="B24" s="134"/>
      <c r="C24" s="134"/>
      <c r="D24" s="134"/>
      <c r="E24" s="134"/>
      <c r="F24" s="134"/>
      <c r="G24" s="135"/>
      <c r="H24" s="60">
        <f>SUM(H12:H23)</f>
        <v>0</v>
      </c>
      <c r="I24" s="85" t="str">
        <f>IF(H24&gt;=30,H24/30,"0")</f>
        <v>0</v>
      </c>
      <c r="J24" s="86">
        <f>IF(I24&lt;1,"0",(ROUNDDOWN(I24,0))*0.15)</f>
        <v>0</v>
      </c>
      <c r="K24" s="87"/>
    </row>
    <row r="25" spans="1:12" ht="15" customHeight="1">
      <c r="A25" s="99"/>
      <c r="B25" s="154"/>
      <c r="C25" s="19"/>
      <c r="D25" s="19"/>
      <c r="E25" s="67"/>
      <c r="F25" s="20"/>
      <c r="G25" s="45"/>
      <c r="H25" s="51">
        <f t="shared" ref="H25:H30" si="2">((((G25-F25+1)))*E25)/100</f>
        <v>0</v>
      </c>
      <c r="I25" s="57"/>
      <c r="J25" s="61"/>
      <c r="K25" s="69"/>
    </row>
    <row r="26" spans="1:12" ht="15" customHeight="1">
      <c r="A26" s="99"/>
      <c r="B26" s="155"/>
      <c r="C26" s="19"/>
      <c r="D26" s="19"/>
      <c r="E26" s="50"/>
      <c r="F26" s="20"/>
      <c r="G26" s="45"/>
      <c r="H26" s="51">
        <f t="shared" si="2"/>
        <v>0</v>
      </c>
      <c r="I26" s="58"/>
      <c r="J26" s="62"/>
      <c r="K26" s="70"/>
    </row>
    <row r="27" spans="1:12" ht="15" customHeight="1">
      <c r="A27" s="99"/>
      <c r="B27" s="155"/>
      <c r="C27" s="19"/>
      <c r="D27" s="19"/>
      <c r="E27" s="50"/>
      <c r="F27" s="20"/>
      <c r="G27" s="45"/>
      <c r="H27" s="51">
        <f t="shared" si="2"/>
        <v>0</v>
      </c>
      <c r="I27" s="58"/>
      <c r="J27" s="62"/>
      <c r="K27" s="70"/>
    </row>
    <row r="28" spans="1:12" ht="15" customHeight="1">
      <c r="A28" s="99"/>
      <c r="B28" s="155"/>
      <c r="C28" s="19"/>
      <c r="D28" s="19"/>
      <c r="E28" s="50"/>
      <c r="F28" s="20"/>
      <c r="G28" s="45"/>
      <c r="H28" s="51">
        <f t="shared" si="2"/>
        <v>0</v>
      </c>
      <c r="I28" s="58"/>
      <c r="J28" s="62"/>
      <c r="K28" s="70"/>
    </row>
    <row r="29" spans="1:12" ht="15" customHeight="1">
      <c r="A29" s="99"/>
      <c r="B29" s="155"/>
      <c r="C29" s="19"/>
      <c r="D29" s="19"/>
      <c r="E29" s="67"/>
      <c r="F29" s="20"/>
      <c r="G29" s="45"/>
      <c r="H29" s="51">
        <f t="shared" si="2"/>
        <v>0</v>
      </c>
      <c r="I29" s="58"/>
      <c r="J29" s="62"/>
      <c r="K29" s="70"/>
    </row>
    <row r="30" spans="1:12" ht="15" customHeight="1">
      <c r="A30" s="99"/>
      <c r="B30" s="156"/>
      <c r="C30" s="19"/>
      <c r="D30" s="19"/>
      <c r="E30" s="50"/>
      <c r="F30" s="20"/>
      <c r="G30" s="45"/>
      <c r="H30" s="51">
        <f t="shared" si="2"/>
        <v>0</v>
      </c>
      <c r="I30" s="59"/>
      <c r="J30" s="63"/>
      <c r="K30" s="71"/>
    </row>
    <row r="31" spans="1:12" ht="15" customHeight="1">
      <c r="A31" s="134" t="s">
        <v>32</v>
      </c>
      <c r="B31" s="134"/>
      <c r="C31" s="134"/>
      <c r="D31" s="134"/>
      <c r="E31" s="134"/>
      <c r="F31" s="134"/>
      <c r="G31" s="135"/>
      <c r="H31" s="60">
        <f>SUM(H25:H30)</f>
        <v>0</v>
      </c>
      <c r="I31" s="74" t="str">
        <f>IF(H31&gt;=30,H31/30,"0")</f>
        <v>0</v>
      </c>
      <c r="J31" s="55">
        <f>IF(I31&lt;1,"0",(ROUNDDOWN(I31,0))*0.15)</f>
        <v>0</v>
      </c>
      <c r="K31" s="56"/>
    </row>
    <row r="32" spans="1:12" ht="15" customHeight="1">
      <c r="A32" s="99"/>
      <c r="B32" s="154"/>
      <c r="C32" s="19"/>
      <c r="D32" s="19"/>
      <c r="E32" s="50"/>
      <c r="F32" s="20"/>
      <c r="G32" s="45"/>
      <c r="H32" s="51">
        <f t="shared" si="1"/>
        <v>0</v>
      </c>
      <c r="I32" s="57"/>
      <c r="J32" s="61"/>
      <c r="K32" s="69"/>
    </row>
    <row r="33" spans="1:11" ht="15" customHeight="1">
      <c r="A33" s="99"/>
      <c r="B33" s="155"/>
      <c r="C33" s="19"/>
      <c r="D33" s="19"/>
      <c r="E33" s="50"/>
      <c r="F33" s="20"/>
      <c r="G33" s="45"/>
      <c r="H33" s="51">
        <f t="shared" si="1"/>
        <v>0</v>
      </c>
      <c r="I33" s="58"/>
      <c r="J33" s="62"/>
      <c r="K33" s="70"/>
    </row>
    <row r="34" spans="1:11" ht="15" customHeight="1">
      <c r="A34" s="99"/>
      <c r="B34" s="155"/>
      <c r="C34" s="19"/>
      <c r="D34" s="19"/>
      <c r="E34" s="50"/>
      <c r="F34" s="20"/>
      <c r="G34" s="45"/>
      <c r="H34" s="51">
        <f t="shared" si="1"/>
        <v>0</v>
      </c>
      <c r="I34" s="58"/>
      <c r="J34" s="62"/>
      <c r="K34" s="70"/>
    </row>
    <row r="35" spans="1:11" ht="15" customHeight="1">
      <c r="A35" s="99"/>
      <c r="B35" s="155"/>
      <c r="C35" s="19"/>
      <c r="D35" s="19"/>
      <c r="E35" s="50"/>
      <c r="F35" s="20"/>
      <c r="G35" s="45"/>
      <c r="H35" s="51">
        <f t="shared" si="1"/>
        <v>0</v>
      </c>
      <c r="I35" s="58"/>
      <c r="J35" s="62"/>
      <c r="K35" s="70"/>
    </row>
    <row r="36" spans="1:11" ht="15" customHeight="1">
      <c r="A36" s="99"/>
      <c r="B36" s="155"/>
      <c r="C36" s="19"/>
      <c r="D36" s="19"/>
      <c r="E36" s="50"/>
      <c r="F36" s="20"/>
      <c r="G36" s="45"/>
      <c r="H36" s="51">
        <f t="shared" si="1"/>
        <v>0</v>
      </c>
      <c r="I36" s="58"/>
      <c r="J36" s="62"/>
      <c r="K36" s="70"/>
    </row>
    <row r="37" spans="1:11" ht="15" customHeight="1">
      <c r="A37" s="99"/>
      <c r="B37" s="156"/>
      <c r="C37" s="19"/>
      <c r="D37" s="19"/>
      <c r="E37" s="50"/>
      <c r="F37" s="20"/>
      <c r="G37" s="45"/>
      <c r="H37" s="51">
        <f t="shared" si="1"/>
        <v>0</v>
      </c>
      <c r="I37" s="59"/>
      <c r="J37" s="63"/>
      <c r="K37" s="71"/>
    </row>
    <row r="38" spans="1:11" ht="15" customHeight="1">
      <c r="A38" s="134" t="s">
        <v>32</v>
      </c>
      <c r="B38" s="134"/>
      <c r="C38" s="134"/>
      <c r="D38" s="134"/>
      <c r="E38" s="134"/>
      <c r="F38" s="134"/>
      <c r="G38" s="135"/>
      <c r="H38" s="60">
        <f>SUM(H32:H37)</f>
        <v>0</v>
      </c>
      <c r="I38" s="74" t="str">
        <f>IF(H38&gt;=30,H38/30,"0")</f>
        <v>0</v>
      </c>
      <c r="J38" s="55">
        <f>IF(I38&lt;1,"0",(ROUNDDOWN(I38,0))*0.15)</f>
        <v>0</v>
      </c>
      <c r="K38" s="56"/>
    </row>
    <row r="39" spans="1:11" ht="15" customHeight="1">
      <c r="A39" s="99"/>
      <c r="B39" s="154"/>
      <c r="C39" s="19"/>
      <c r="D39" s="19"/>
      <c r="E39" s="50"/>
      <c r="F39" s="20"/>
      <c r="G39" s="45"/>
      <c r="H39" s="51">
        <f t="shared" si="1"/>
        <v>0</v>
      </c>
      <c r="I39" s="57"/>
      <c r="J39" s="61"/>
      <c r="K39" s="69"/>
    </row>
    <row r="40" spans="1:11" ht="15" customHeight="1">
      <c r="A40" s="99"/>
      <c r="B40" s="155"/>
      <c r="C40" s="19"/>
      <c r="D40" s="19"/>
      <c r="E40" s="50"/>
      <c r="F40" s="20"/>
      <c r="G40" s="45"/>
      <c r="H40" s="51">
        <f t="shared" si="1"/>
        <v>0</v>
      </c>
      <c r="I40" s="58"/>
      <c r="J40" s="62"/>
      <c r="K40" s="70"/>
    </row>
    <row r="41" spans="1:11" ht="15" customHeight="1">
      <c r="A41" s="99"/>
      <c r="B41" s="155"/>
      <c r="C41" s="19"/>
      <c r="D41" s="19"/>
      <c r="E41" s="50"/>
      <c r="F41" s="20"/>
      <c r="G41" s="45"/>
      <c r="H41" s="51">
        <f t="shared" si="1"/>
        <v>0</v>
      </c>
      <c r="I41" s="58"/>
      <c r="J41" s="62"/>
      <c r="K41" s="70"/>
    </row>
    <row r="42" spans="1:11" ht="15" customHeight="1">
      <c r="A42" s="99"/>
      <c r="B42" s="155"/>
      <c r="C42" s="19"/>
      <c r="D42" s="19"/>
      <c r="E42" s="50"/>
      <c r="F42" s="20"/>
      <c r="G42" s="45"/>
      <c r="H42" s="51">
        <f t="shared" si="1"/>
        <v>0</v>
      </c>
      <c r="I42" s="58"/>
      <c r="J42" s="62"/>
      <c r="K42" s="70"/>
    </row>
    <row r="43" spans="1:11" ht="15" customHeight="1">
      <c r="A43" s="99"/>
      <c r="B43" s="155"/>
      <c r="C43" s="19"/>
      <c r="D43" s="19"/>
      <c r="E43" s="50"/>
      <c r="F43" s="20"/>
      <c r="G43" s="45"/>
      <c r="H43" s="51">
        <f t="shared" si="1"/>
        <v>0</v>
      </c>
      <c r="I43" s="58"/>
      <c r="J43" s="62"/>
      <c r="K43" s="70"/>
    </row>
    <row r="44" spans="1:11" ht="15" customHeight="1">
      <c r="A44" s="99"/>
      <c r="B44" s="156"/>
      <c r="C44" s="19"/>
      <c r="D44" s="19"/>
      <c r="E44" s="50"/>
      <c r="F44" s="20"/>
      <c r="G44" s="45"/>
      <c r="H44" s="51">
        <f t="shared" si="1"/>
        <v>0</v>
      </c>
      <c r="I44" s="59"/>
      <c r="J44" s="63"/>
      <c r="K44" s="71"/>
    </row>
    <row r="45" spans="1:11" ht="15" customHeight="1" thickBot="1">
      <c r="A45" s="192" t="s">
        <v>32</v>
      </c>
      <c r="B45" s="192"/>
      <c r="C45" s="192"/>
      <c r="D45" s="192"/>
      <c r="E45" s="192"/>
      <c r="F45" s="192"/>
      <c r="G45" s="193"/>
      <c r="H45" s="60">
        <f>SUM(H39:H44)</f>
        <v>0</v>
      </c>
      <c r="I45" s="74" t="str">
        <f>IF(H45&gt;=30,H45/30,"0")</f>
        <v>0</v>
      </c>
      <c r="J45" s="55">
        <f>IF(I45&lt;1,"0",(ROUNDDOWN(I45,0))*0.15)</f>
        <v>0</v>
      </c>
      <c r="K45" s="56"/>
    </row>
    <row r="46" spans="1:11" ht="15" customHeight="1" thickBot="1">
      <c r="A46" s="121"/>
      <c r="B46" s="121"/>
      <c r="C46" s="121"/>
      <c r="D46" s="121"/>
      <c r="E46" s="121"/>
      <c r="F46" s="121"/>
      <c r="G46" s="151" t="s">
        <v>15</v>
      </c>
      <c r="H46" s="152"/>
      <c r="I46" s="153"/>
      <c r="J46" s="42">
        <f>IF(SUM(J11:J45)&gt;3,"3,00",SUM(J11:J45))</f>
        <v>0</v>
      </c>
      <c r="K46" s="122"/>
    </row>
    <row r="47" spans="1:11" ht="13.5" customHeight="1">
      <c r="B47" s="88" t="s">
        <v>33</v>
      </c>
      <c r="C47" s="14"/>
      <c r="D47" s="14"/>
      <c r="E47" s="14"/>
      <c r="F47" s="14"/>
      <c r="G47" s="194"/>
      <c r="H47" s="194"/>
      <c r="I47" s="194"/>
      <c r="J47" s="94"/>
      <c r="K47" s="95"/>
    </row>
    <row r="48" spans="1:11" ht="13.5" customHeight="1">
      <c r="B48" s="88" t="s">
        <v>9</v>
      </c>
      <c r="C48" s="14"/>
      <c r="D48" s="14"/>
      <c r="E48" s="14"/>
      <c r="F48" s="14"/>
      <c r="G48" s="93"/>
      <c r="H48" s="93"/>
      <c r="I48" s="93"/>
      <c r="J48" s="94"/>
      <c r="K48" s="73"/>
    </row>
    <row r="49" spans="1:11" ht="17.25" customHeight="1" thickBot="1">
      <c r="B49" s="90" t="s">
        <v>40</v>
      </c>
      <c r="C49" s="23"/>
      <c r="D49" s="23"/>
      <c r="E49" s="23"/>
      <c r="F49" s="23"/>
      <c r="G49" s="52"/>
      <c r="H49" s="52"/>
      <c r="I49" s="52"/>
      <c r="J49" s="53"/>
      <c r="K49" s="54"/>
    </row>
    <row r="50" spans="1:11" ht="17.25" customHeight="1">
      <c r="B50" s="88"/>
      <c r="C50" s="14"/>
      <c r="D50" s="14"/>
      <c r="E50" s="14"/>
      <c r="F50" s="14"/>
      <c r="G50" s="14"/>
      <c r="H50" s="15"/>
      <c r="I50" s="40"/>
      <c r="J50" s="16"/>
      <c r="K50" s="72"/>
    </row>
    <row r="51" spans="1:11" ht="17.25" customHeight="1" thickBot="1">
      <c r="B51" s="168" t="s">
        <v>56</v>
      </c>
      <c r="C51" s="169"/>
      <c r="D51" s="169"/>
      <c r="E51" s="169"/>
      <c r="F51" s="169"/>
      <c r="G51" s="169"/>
      <c r="H51" s="169"/>
      <c r="I51" s="170"/>
      <c r="J51" s="170"/>
      <c r="K51" s="171"/>
    </row>
    <row r="52" spans="1:11" ht="34.5" thickBot="1">
      <c r="A52" s="117" t="s">
        <v>14</v>
      </c>
      <c r="B52" s="107" t="s">
        <v>29</v>
      </c>
      <c r="C52" s="108" t="s">
        <v>8</v>
      </c>
      <c r="D52" s="108" t="s">
        <v>34</v>
      </c>
      <c r="E52" s="109" t="s">
        <v>2</v>
      </c>
      <c r="F52" s="108" t="s">
        <v>35</v>
      </c>
      <c r="G52" s="108" t="s">
        <v>4</v>
      </c>
      <c r="H52" s="110" t="s">
        <v>30</v>
      </c>
      <c r="I52" s="100" t="s">
        <v>31</v>
      </c>
      <c r="J52" s="89" t="s">
        <v>7</v>
      </c>
      <c r="K52" s="89" t="s">
        <v>13</v>
      </c>
    </row>
    <row r="53" spans="1:11" ht="17.25" customHeight="1">
      <c r="A53" s="104"/>
      <c r="B53" s="180"/>
      <c r="C53" s="102"/>
      <c r="D53" s="102"/>
      <c r="E53" s="103"/>
      <c r="F53" s="104"/>
      <c r="G53" s="105"/>
      <c r="H53" s="106">
        <f t="shared" ref="H53:H58" si="3">((((G53-F53+1)))*E53)/100</f>
        <v>0</v>
      </c>
      <c r="I53" s="57"/>
      <c r="J53" s="61"/>
      <c r="K53" s="70"/>
    </row>
    <row r="54" spans="1:11" ht="17.25" customHeight="1">
      <c r="A54" s="104"/>
      <c r="B54" s="180"/>
      <c r="C54" s="19"/>
      <c r="D54" s="19"/>
      <c r="E54" s="50"/>
      <c r="F54" s="20"/>
      <c r="G54" s="45"/>
      <c r="H54" s="84">
        <f t="shared" si="3"/>
        <v>0</v>
      </c>
      <c r="I54" s="58"/>
      <c r="J54" s="62"/>
      <c r="K54" s="70"/>
    </row>
    <row r="55" spans="1:11" ht="17.25" customHeight="1">
      <c r="A55" s="104"/>
      <c r="B55" s="180"/>
      <c r="C55" s="19"/>
      <c r="D55" s="19"/>
      <c r="E55" s="50"/>
      <c r="F55" s="20"/>
      <c r="G55" s="45"/>
      <c r="H55" s="84">
        <f t="shared" si="3"/>
        <v>0</v>
      </c>
      <c r="I55" s="58"/>
      <c r="J55" s="62"/>
      <c r="K55" s="70"/>
    </row>
    <row r="56" spans="1:11" ht="17.25" customHeight="1">
      <c r="A56" s="104"/>
      <c r="B56" s="180"/>
      <c r="C56" s="19"/>
      <c r="D56" s="19"/>
      <c r="E56" s="50"/>
      <c r="F56" s="20"/>
      <c r="G56" s="45"/>
      <c r="H56" s="84">
        <f t="shared" si="3"/>
        <v>0</v>
      </c>
      <c r="I56" s="58"/>
      <c r="J56" s="62"/>
      <c r="K56" s="70"/>
    </row>
    <row r="57" spans="1:11" ht="17.25" customHeight="1">
      <c r="A57" s="104"/>
      <c r="B57" s="180"/>
      <c r="C57" s="19"/>
      <c r="D57" s="19"/>
      <c r="E57" s="50"/>
      <c r="F57" s="20"/>
      <c r="G57" s="45"/>
      <c r="H57" s="84">
        <f t="shared" si="3"/>
        <v>0</v>
      </c>
      <c r="I57" s="58"/>
      <c r="J57" s="62"/>
      <c r="K57" s="70"/>
    </row>
    <row r="58" spans="1:11" ht="17.25" customHeight="1">
      <c r="A58" s="104"/>
      <c r="B58" s="180"/>
      <c r="C58" s="19"/>
      <c r="D58" s="19"/>
      <c r="E58" s="50"/>
      <c r="F58" s="20"/>
      <c r="G58" s="45"/>
      <c r="H58" s="84">
        <f t="shared" si="3"/>
        <v>0</v>
      </c>
      <c r="I58" s="58"/>
      <c r="J58" s="62"/>
      <c r="K58" s="70"/>
    </row>
    <row r="59" spans="1:11" ht="17.25" customHeight="1">
      <c r="A59" s="104"/>
      <c r="B59" s="180"/>
      <c r="C59" s="19"/>
      <c r="D59" s="19"/>
      <c r="E59" s="50"/>
      <c r="F59" s="20"/>
      <c r="G59" s="45"/>
      <c r="H59" s="84">
        <f t="shared" ref="H59:H64" si="4">((((G59-F59+1)))*E59)/100</f>
        <v>0</v>
      </c>
      <c r="I59" s="58"/>
      <c r="J59" s="62"/>
      <c r="K59" s="70"/>
    </row>
    <row r="60" spans="1:11" ht="17.25" customHeight="1">
      <c r="A60" s="104"/>
      <c r="B60" s="180"/>
      <c r="C60" s="19"/>
      <c r="D60" s="19"/>
      <c r="E60" s="50"/>
      <c r="F60" s="20"/>
      <c r="G60" s="45"/>
      <c r="H60" s="84">
        <f t="shared" si="4"/>
        <v>0</v>
      </c>
      <c r="I60" s="58"/>
      <c r="J60" s="62"/>
      <c r="K60" s="70"/>
    </row>
    <row r="61" spans="1:11" ht="17.25" customHeight="1">
      <c r="A61" s="104"/>
      <c r="B61" s="180"/>
      <c r="C61" s="19"/>
      <c r="D61" s="19"/>
      <c r="E61" s="50"/>
      <c r="F61" s="20"/>
      <c r="G61" s="45"/>
      <c r="H61" s="84">
        <f t="shared" si="4"/>
        <v>0</v>
      </c>
      <c r="I61" s="58"/>
      <c r="J61" s="62"/>
      <c r="K61" s="70"/>
    </row>
    <row r="62" spans="1:11" ht="17.25" customHeight="1">
      <c r="A62" s="104"/>
      <c r="B62" s="180"/>
      <c r="C62" s="19"/>
      <c r="D62" s="19"/>
      <c r="E62" s="50"/>
      <c r="F62" s="20"/>
      <c r="G62" s="45"/>
      <c r="H62" s="84">
        <f t="shared" si="4"/>
        <v>0</v>
      </c>
      <c r="I62" s="58"/>
      <c r="J62" s="62"/>
      <c r="K62" s="70"/>
    </row>
    <row r="63" spans="1:11" ht="17.25" customHeight="1">
      <c r="A63" s="104"/>
      <c r="B63" s="180"/>
      <c r="C63" s="19"/>
      <c r="D63" s="19"/>
      <c r="E63" s="50"/>
      <c r="F63" s="20"/>
      <c r="G63" s="45"/>
      <c r="H63" s="84">
        <f t="shared" si="4"/>
        <v>0</v>
      </c>
      <c r="I63" s="58"/>
      <c r="J63" s="62"/>
      <c r="K63" s="70"/>
    </row>
    <row r="64" spans="1:11" ht="17.25" customHeight="1">
      <c r="A64" s="104"/>
      <c r="B64" s="181"/>
      <c r="C64" s="19"/>
      <c r="D64" s="19"/>
      <c r="E64" s="50"/>
      <c r="F64" s="20"/>
      <c r="G64" s="45"/>
      <c r="H64" s="84">
        <f t="shared" si="4"/>
        <v>0</v>
      </c>
      <c r="I64" s="59"/>
      <c r="J64" s="63"/>
      <c r="K64" s="71"/>
    </row>
    <row r="65" spans="1:11" ht="17.25" customHeight="1">
      <c r="A65" s="134" t="s">
        <v>32</v>
      </c>
      <c r="B65" s="134"/>
      <c r="C65" s="134"/>
      <c r="D65" s="134"/>
      <c r="E65" s="134"/>
      <c r="F65" s="134"/>
      <c r="G65" s="135"/>
      <c r="H65" s="60">
        <f>SUM(H53:H64)</f>
        <v>0</v>
      </c>
      <c r="I65" s="85" t="str">
        <f>IF(H65&gt;=30,H65/30,"0")</f>
        <v>0</v>
      </c>
      <c r="J65" s="86">
        <f>IF(I65&lt;1,"0",(ROUNDDOWN(I65,0))*0.075)</f>
        <v>0</v>
      </c>
      <c r="K65" s="87"/>
    </row>
    <row r="66" spans="1:11" ht="17.25" customHeight="1">
      <c r="A66" s="104"/>
      <c r="B66" s="154"/>
      <c r="C66" s="19"/>
      <c r="D66" s="19"/>
      <c r="E66" s="67"/>
      <c r="F66" s="20"/>
      <c r="G66" s="45"/>
      <c r="H66" s="51">
        <f t="shared" ref="H66:H71" si="5">((((G66-F66+1)))*E66)/100</f>
        <v>0</v>
      </c>
      <c r="I66" s="57"/>
      <c r="J66" s="61"/>
      <c r="K66" s="69"/>
    </row>
    <row r="67" spans="1:11" ht="17.25" customHeight="1">
      <c r="A67" s="104"/>
      <c r="B67" s="155"/>
      <c r="C67" s="19"/>
      <c r="D67" s="19"/>
      <c r="E67" s="50"/>
      <c r="F67" s="20"/>
      <c r="G67" s="45"/>
      <c r="H67" s="51">
        <f t="shared" si="5"/>
        <v>0</v>
      </c>
      <c r="I67" s="58"/>
      <c r="J67" s="62"/>
      <c r="K67" s="70"/>
    </row>
    <row r="68" spans="1:11" ht="17.25" customHeight="1">
      <c r="A68" s="104"/>
      <c r="B68" s="155"/>
      <c r="C68" s="19"/>
      <c r="D68" s="19"/>
      <c r="E68" s="50"/>
      <c r="F68" s="20"/>
      <c r="G68" s="45"/>
      <c r="H68" s="51">
        <f t="shared" si="5"/>
        <v>0</v>
      </c>
      <c r="I68" s="58"/>
      <c r="J68" s="62"/>
      <c r="K68" s="70"/>
    </row>
    <row r="69" spans="1:11" ht="17.25" customHeight="1">
      <c r="A69" s="104"/>
      <c r="B69" s="155"/>
      <c r="C69" s="19"/>
      <c r="D69" s="19"/>
      <c r="E69" s="50"/>
      <c r="F69" s="20"/>
      <c r="G69" s="45"/>
      <c r="H69" s="51">
        <f t="shared" si="5"/>
        <v>0</v>
      </c>
      <c r="I69" s="58"/>
      <c r="J69" s="62"/>
      <c r="K69" s="70"/>
    </row>
    <row r="70" spans="1:11" ht="17.25" customHeight="1">
      <c r="A70" s="104"/>
      <c r="B70" s="155"/>
      <c r="C70" s="19"/>
      <c r="D70" s="19"/>
      <c r="E70" s="67"/>
      <c r="F70" s="20"/>
      <c r="G70" s="45"/>
      <c r="H70" s="51">
        <f t="shared" si="5"/>
        <v>0</v>
      </c>
      <c r="I70" s="58"/>
      <c r="J70" s="62"/>
      <c r="K70" s="70"/>
    </row>
    <row r="71" spans="1:11" ht="17.25" customHeight="1">
      <c r="A71" s="104"/>
      <c r="B71" s="156"/>
      <c r="C71" s="19"/>
      <c r="D71" s="19"/>
      <c r="E71" s="50"/>
      <c r="F71" s="20"/>
      <c r="G71" s="45"/>
      <c r="H71" s="51">
        <f t="shared" si="5"/>
        <v>0</v>
      </c>
      <c r="I71" s="59"/>
      <c r="J71" s="63"/>
      <c r="K71" s="71"/>
    </row>
    <row r="72" spans="1:11" ht="17.25" customHeight="1">
      <c r="A72" s="134" t="s">
        <v>6</v>
      </c>
      <c r="B72" s="134"/>
      <c r="C72" s="134"/>
      <c r="D72" s="134"/>
      <c r="E72" s="134"/>
      <c r="F72" s="134"/>
      <c r="G72" s="135"/>
      <c r="H72" s="60">
        <f>SUM(H66:H71)</f>
        <v>0</v>
      </c>
      <c r="I72" s="74" t="str">
        <f>IF(H72&gt;=30,H72/30,"0")</f>
        <v>0</v>
      </c>
      <c r="J72" s="55">
        <f>IF(I72&lt;1,"0",(ROUNDDOWN(I72,0))*0.075)</f>
        <v>0</v>
      </c>
      <c r="K72" s="56"/>
    </row>
    <row r="73" spans="1:11" ht="17.25" customHeight="1">
      <c r="A73" s="104"/>
      <c r="B73" s="154"/>
      <c r="C73" s="19"/>
      <c r="D73" s="19"/>
      <c r="E73" s="50"/>
      <c r="F73" s="20"/>
      <c r="G73" s="45"/>
      <c r="H73" s="51">
        <f t="shared" ref="H73:H78" si="6">((((G73-F73+1)))*E73)/100</f>
        <v>0</v>
      </c>
      <c r="I73" s="57"/>
      <c r="J73" s="61"/>
      <c r="K73" s="69"/>
    </row>
    <row r="74" spans="1:11" ht="17.25" customHeight="1">
      <c r="A74" s="104"/>
      <c r="B74" s="155"/>
      <c r="C74" s="19"/>
      <c r="D74" s="19"/>
      <c r="E74" s="50"/>
      <c r="F74" s="20"/>
      <c r="G74" s="45"/>
      <c r="H74" s="51">
        <f t="shared" si="6"/>
        <v>0</v>
      </c>
      <c r="I74" s="58"/>
      <c r="J74" s="62"/>
      <c r="K74" s="70"/>
    </row>
    <row r="75" spans="1:11" ht="17.25" customHeight="1">
      <c r="A75" s="104"/>
      <c r="B75" s="155"/>
      <c r="C75" s="19"/>
      <c r="D75" s="19"/>
      <c r="E75" s="50"/>
      <c r="F75" s="20"/>
      <c r="G75" s="45"/>
      <c r="H75" s="51">
        <f t="shared" si="6"/>
        <v>0</v>
      </c>
      <c r="I75" s="58"/>
      <c r="J75" s="62"/>
      <c r="K75" s="70"/>
    </row>
    <row r="76" spans="1:11" ht="17.25" customHeight="1">
      <c r="A76" s="104"/>
      <c r="B76" s="155"/>
      <c r="C76" s="19"/>
      <c r="D76" s="19"/>
      <c r="E76" s="50"/>
      <c r="F76" s="20"/>
      <c r="G76" s="45"/>
      <c r="H76" s="51">
        <f t="shared" si="6"/>
        <v>0</v>
      </c>
      <c r="I76" s="58"/>
      <c r="J76" s="62"/>
      <c r="K76" s="70"/>
    </row>
    <row r="77" spans="1:11" ht="17.25" customHeight="1">
      <c r="A77" s="104"/>
      <c r="B77" s="155"/>
      <c r="C77" s="19"/>
      <c r="D77" s="19"/>
      <c r="E77" s="50"/>
      <c r="F77" s="20"/>
      <c r="G77" s="45"/>
      <c r="H77" s="51">
        <f t="shared" si="6"/>
        <v>0</v>
      </c>
      <c r="I77" s="58"/>
      <c r="J77" s="62"/>
      <c r="K77" s="70"/>
    </row>
    <row r="78" spans="1:11" ht="17.25" customHeight="1">
      <c r="A78" s="104"/>
      <c r="B78" s="156"/>
      <c r="C78" s="19"/>
      <c r="D78" s="19"/>
      <c r="E78" s="50"/>
      <c r="F78" s="20"/>
      <c r="G78" s="45"/>
      <c r="H78" s="51">
        <f t="shared" si="6"/>
        <v>0</v>
      </c>
      <c r="I78" s="59"/>
      <c r="J78" s="63"/>
      <c r="K78" s="71"/>
    </row>
    <row r="79" spans="1:11" ht="17.25" customHeight="1">
      <c r="A79" s="134" t="s">
        <v>6</v>
      </c>
      <c r="B79" s="134"/>
      <c r="C79" s="134"/>
      <c r="D79" s="134"/>
      <c r="E79" s="134"/>
      <c r="F79" s="134"/>
      <c r="G79" s="135"/>
      <c r="H79" s="60">
        <f>SUM(H73:H78)</f>
        <v>0</v>
      </c>
      <c r="I79" s="74" t="str">
        <f>IF(H79&gt;=30,H79/30,"0")</f>
        <v>0</v>
      </c>
      <c r="J79" s="55">
        <f>IF(I79&lt;1,"0",(ROUNDDOWN(I79,0))*0.075)</f>
        <v>0</v>
      </c>
      <c r="K79" s="56"/>
    </row>
    <row r="80" spans="1:11" ht="17.25" customHeight="1">
      <c r="A80" s="104"/>
      <c r="B80" s="154"/>
      <c r="C80" s="19"/>
      <c r="D80" s="19"/>
      <c r="E80" s="50"/>
      <c r="F80" s="20"/>
      <c r="G80" s="45"/>
      <c r="H80" s="51">
        <f t="shared" ref="H80:H85" si="7">((((G80-F80+1)))*E80)/100</f>
        <v>0</v>
      </c>
      <c r="I80" s="57"/>
      <c r="J80" s="61"/>
      <c r="K80" s="69"/>
    </row>
    <row r="81" spans="1:15" ht="17.25" customHeight="1">
      <c r="A81" s="104"/>
      <c r="B81" s="155"/>
      <c r="C81" s="19"/>
      <c r="D81" s="19"/>
      <c r="E81" s="50"/>
      <c r="F81" s="20"/>
      <c r="G81" s="45"/>
      <c r="H81" s="51">
        <f t="shared" si="7"/>
        <v>0</v>
      </c>
      <c r="I81" s="58"/>
      <c r="J81" s="62"/>
      <c r="K81" s="70"/>
    </row>
    <row r="82" spans="1:15" ht="17.25" customHeight="1">
      <c r="A82" s="104"/>
      <c r="B82" s="155"/>
      <c r="C82" s="19"/>
      <c r="D82" s="19"/>
      <c r="E82" s="50"/>
      <c r="F82" s="20"/>
      <c r="G82" s="45"/>
      <c r="H82" s="51">
        <f t="shared" si="7"/>
        <v>0</v>
      </c>
      <c r="I82" s="58"/>
      <c r="J82" s="62"/>
      <c r="K82" s="70"/>
    </row>
    <row r="83" spans="1:15" ht="17.25" customHeight="1">
      <c r="A83" s="104"/>
      <c r="B83" s="155"/>
      <c r="C83" s="19"/>
      <c r="D83" s="19"/>
      <c r="E83" s="50"/>
      <c r="F83" s="20"/>
      <c r="G83" s="45"/>
      <c r="H83" s="51">
        <f t="shared" si="7"/>
        <v>0</v>
      </c>
      <c r="I83" s="58"/>
      <c r="J83" s="62"/>
      <c r="K83" s="70"/>
    </row>
    <row r="84" spans="1:15" ht="17.25" customHeight="1">
      <c r="A84" s="104"/>
      <c r="B84" s="155"/>
      <c r="C84" s="19"/>
      <c r="D84" s="19"/>
      <c r="E84" s="50"/>
      <c r="F84" s="20"/>
      <c r="G84" s="45"/>
      <c r="H84" s="51">
        <f t="shared" si="7"/>
        <v>0</v>
      </c>
      <c r="I84" s="58"/>
      <c r="J84" s="62"/>
      <c r="K84" s="70"/>
    </row>
    <row r="85" spans="1:15" ht="17.25" customHeight="1">
      <c r="A85" s="104"/>
      <c r="B85" s="156"/>
      <c r="C85" s="19"/>
      <c r="D85" s="19"/>
      <c r="E85" s="50"/>
      <c r="F85" s="20"/>
      <c r="G85" s="45"/>
      <c r="H85" s="51">
        <f t="shared" si="7"/>
        <v>0</v>
      </c>
      <c r="I85" s="59"/>
      <c r="J85" s="63"/>
      <c r="K85" s="71"/>
    </row>
    <row r="86" spans="1:15" ht="17.25" customHeight="1" thickBot="1">
      <c r="A86" s="192" t="s">
        <v>6</v>
      </c>
      <c r="B86" s="192"/>
      <c r="C86" s="192"/>
      <c r="D86" s="192"/>
      <c r="E86" s="192"/>
      <c r="F86" s="192"/>
      <c r="G86" s="193"/>
      <c r="H86" s="60">
        <f>SUM(H80:H85)</f>
        <v>0</v>
      </c>
      <c r="I86" s="74" t="str">
        <f>IF(H86&gt;=30,H86/30,"0")</f>
        <v>0</v>
      </c>
      <c r="J86" s="55">
        <f>IF(I86&lt;1,"0",(ROUNDDOWN(I86,0))*0.075)</f>
        <v>0</v>
      </c>
      <c r="K86" s="56"/>
    </row>
    <row r="87" spans="1:15" ht="17.25" customHeight="1" thickBot="1">
      <c r="A87" s="121"/>
      <c r="B87" s="121"/>
      <c r="C87" s="121"/>
      <c r="D87" s="121"/>
      <c r="E87" s="121"/>
      <c r="F87" s="121"/>
      <c r="G87" s="151" t="s">
        <v>37</v>
      </c>
      <c r="H87" s="152"/>
      <c r="I87" s="153"/>
      <c r="J87" s="42">
        <f>IF(SUM(J52:J86)&gt;1,"1,00",SUM(J52:J86))</f>
        <v>0</v>
      </c>
      <c r="K87" s="122"/>
    </row>
    <row r="88" spans="1:15" ht="17.25" customHeight="1">
      <c r="B88" s="88" t="s">
        <v>33</v>
      </c>
      <c r="C88" s="14"/>
      <c r="D88" s="14"/>
      <c r="E88" s="14"/>
      <c r="F88" s="14"/>
      <c r="G88" s="194"/>
      <c r="H88" s="194"/>
      <c r="I88" s="194"/>
      <c r="J88" s="94"/>
      <c r="K88" s="95"/>
    </row>
    <row r="89" spans="1:15" ht="17.25" customHeight="1">
      <c r="B89" s="88" t="s">
        <v>38</v>
      </c>
      <c r="C89" s="14"/>
      <c r="D89" s="14"/>
      <c r="E89" s="14"/>
      <c r="F89" s="14"/>
      <c r="G89" s="93"/>
      <c r="H89" s="93"/>
      <c r="I89" s="93"/>
      <c r="J89" s="94"/>
      <c r="K89" s="73"/>
    </row>
    <row r="90" spans="1:15" ht="17.25" customHeight="1" thickBot="1">
      <c r="B90" s="90" t="s">
        <v>39</v>
      </c>
      <c r="C90" s="23"/>
      <c r="D90" s="23"/>
      <c r="E90" s="23"/>
      <c r="F90" s="23"/>
      <c r="G90" s="52"/>
      <c r="H90" s="52"/>
      <c r="I90" s="52"/>
      <c r="J90" s="53"/>
      <c r="K90" s="54"/>
    </row>
    <row r="91" spans="1:15" ht="17.25" customHeight="1" thickBot="1">
      <c r="B91" s="22"/>
      <c r="C91" s="177" t="s">
        <v>36</v>
      </c>
      <c r="D91" s="178"/>
      <c r="E91" s="178"/>
      <c r="F91" s="178"/>
      <c r="G91" s="178"/>
      <c r="H91" s="178"/>
      <c r="I91" s="179"/>
      <c r="J91" s="42">
        <f>IF((J46+J87)&gt;4,"4,00",(J46+J87))</f>
        <v>0</v>
      </c>
      <c r="K91" s="68"/>
    </row>
    <row r="92" spans="1:15" ht="17.25" customHeight="1">
      <c r="B92" s="88"/>
      <c r="C92" s="14"/>
      <c r="D92" s="14"/>
      <c r="E92" s="14"/>
      <c r="F92" s="14"/>
      <c r="G92" s="14"/>
      <c r="H92" s="15"/>
      <c r="I92" s="40"/>
      <c r="J92" s="16"/>
      <c r="K92" s="72"/>
    </row>
    <row r="93" spans="1:15" ht="37.5" customHeight="1" thickBot="1">
      <c r="B93" s="175" t="s">
        <v>68</v>
      </c>
      <c r="C93" s="169"/>
      <c r="D93" s="169"/>
      <c r="E93" s="169"/>
      <c r="F93" s="169"/>
      <c r="G93" s="169"/>
      <c r="H93" s="169"/>
      <c r="I93" s="169"/>
      <c r="J93" s="169"/>
      <c r="K93" s="176"/>
      <c r="O93" s="96" t="s">
        <v>1</v>
      </c>
    </row>
    <row r="94" spans="1:15" ht="27.75" customHeight="1" thickBot="1">
      <c r="A94" s="117" t="s">
        <v>14</v>
      </c>
      <c r="B94" s="164" t="s">
        <v>41</v>
      </c>
      <c r="C94" s="172"/>
      <c r="D94" s="174" t="s">
        <v>42</v>
      </c>
      <c r="E94" s="174"/>
      <c r="F94" s="44" t="s">
        <v>5</v>
      </c>
      <c r="G94" s="17" t="s">
        <v>43</v>
      </c>
      <c r="H94" s="27"/>
      <c r="I94" s="40"/>
      <c r="J94" s="18" t="s">
        <v>7</v>
      </c>
      <c r="K94" s="136" t="s">
        <v>13</v>
      </c>
    </row>
    <row r="95" spans="1:15" ht="15" customHeight="1">
      <c r="A95" s="104"/>
      <c r="B95" s="173"/>
      <c r="C95" s="173"/>
      <c r="D95" s="133"/>
      <c r="E95" s="133"/>
      <c r="F95" s="19"/>
      <c r="G95" s="29"/>
      <c r="H95" s="15"/>
      <c r="I95" s="40"/>
      <c r="J95" s="21" t="str">
        <f>IF(G95="100h o més","0,75",IF(G95="75h a 99h","0,50",IF(G95="50h a 74h","0,25",IF(G95="25h a 49h","0,12",IF(G95="15h a 24h","0,08","0,00")))))</f>
        <v>0,00</v>
      </c>
      <c r="K95" s="137"/>
      <c r="M95" s="111" t="s">
        <v>69</v>
      </c>
    </row>
    <row r="96" spans="1:15" ht="15" customHeight="1">
      <c r="A96" s="104"/>
      <c r="B96" s="157"/>
      <c r="C96" s="157"/>
      <c r="D96" s="133"/>
      <c r="E96" s="133"/>
      <c r="F96" s="19"/>
      <c r="G96" s="29"/>
      <c r="H96" s="15"/>
      <c r="I96" s="40"/>
      <c r="J96" s="21" t="str">
        <f t="shared" ref="J96:J107" si="8">IF(G96="100h o més","0,75",IF(G96="75h a 99h","0,50",IF(G96="50h a 74h","0,25",IF(G96="25h a 49h","0,12",IF(G96="15h a 24h","0,08","0,00")))))</f>
        <v>0,00</v>
      </c>
      <c r="K96" s="56"/>
      <c r="L96" s="201"/>
      <c r="M96" s="111" t="s">
        <v>70</v>
      </c>
    </row>
    <row r="97" spans="1:13" ht="15" customHeight="1">
      <c r="A97" s="104"/>
      <c r="B97" s="157"/>
      <c r="C97" s="157"/>
      <c r="D97" s="133"/>
      <c r="E97" s="133"/>
      <c r="F97" s="19"/>
      <c r="G97" s="29"/>
      <c r="H97" s="15"/>
      <c r="I97" s="40"/>
      <c r="J97" s="21" t="str">
        <f t="shared" si="8"/>
        <v>0,00</v>
      </c>
      <c r="K97" s="56"/>
      <c r="M97" s="111" t="s">
        <v>71</v>
      </c>
    </row>
    <row r="98" spans="1:13" ht="15" customHeight="1">
      <c r="A98" s="104"/>
      <c r="B98" s="157"/>
      <c r="C98" s="157"/>
      <c r="D98" s="133"/>
      <c r="E98" s="133"/>
      <c r="F98" s="19"/>
      <c r="G98" s="29"/>
      <c r="H98" s="15"/>
      <c r="I98" s="40"/>
      <c r="J98" s="21" t="str">
        <f t="shared" si="8"/>
        <v>0,00</v>
      </c>
      <c r="K98" s="56"/>
      <c r="M98" s="111" t="s">
        <v>72</v>
      </c>
    </row>
    <row r="99" spans="1:13" ht="15" customHeight="1">
      <c r="A99" s="104"/>
      <c r="B99" s="157"/>
      <c r="C99" s="157"/>
      <c r="D99" s="133"/>
      <c r="E99" s="133"/>
      <c r="F99" s="19"/>
      <c r="G99" s="29"/>
      <c r="H99" s="15"/>
      <c r="I99" s="40"/>
      <c r="J99" s="21" t="str">
        <f t="shared" si="8"/>
        <v>0,00</v>
      </c>
      <c r="K99" s="56"/>
      <c r="M99" s="111" t="s">
        <v>73</v>
      </c>
    </row>
    <row r="100" spans="1:13" ht="15" customHeight="1">
      <c r="A100" s="104"/>
      <c r="B100" s="157"/>
      <c r="C100" s="157"/>
      <c r="D100" s="133"/>
      <c r="E100" s="133"/>
      <c r="F100" s="19"/>
      <c r="G100" s="29"/>
      <c r="H100" s="15"/>
      <c r="I100" s="40"/>
      <c r="J100" s="21" t="str">
        <f t="shared" si="8"/>
        <v>0,00</v>
      </c>
      <c r="K100" s="56"/>
    </row>
    <row r="101" spans="1:13" ht="15" customHeight="1">
      <c r="A101" s="104"/>
      <c r="B101" s="157"/>
      <c r="C101" s="157"/>
      <c r="D101" s="133"/>
      <c r="E101" s="133"/>
      <c r="F101" s="19"/>
      <c r="G101" s="29"/>
      <c r="H101" s="15"/>
      <c r="I101" s="40"/>
      <c r="J101" s="21" t="str">
        <f t="shared" si="8"/>
        <v>0,00</v>
      </c>
      <c r="K101" s="56"/>
    </row>
    <row r="102" spans="1:13" ht="15" customHeight="1">
      <c r="A102" s="104"/>
      <c r="B102" s="157"/>
      <c r="C102" s="157"/>
      <c r="D102" s="133"/>
      <c r="E102" s="133"/>
      <c r="F102" s="19"/>
      <c r="G102" s="29"/>
      <c r="H102" s="15"/>
      <c r="I102" s="40"/>
      <c r="J102" s="21" t="str">
        <f t="shared" si="8"/>
        <v>0,00</v>
      </c>
      <c r="K102" s="56"/>
    </row>
    <row r="103" spans="1:13" ht="15" customHeight="1">
      <c r="A103" s="104"/>
      <c r="B103" s="157"/>
      <c r="C103" s="157"/>
      <c r="D103" s="133"/>
      <c r="E103" s="133"/>
      <c r="F103" s="19"/>
      <c r="G103" s="29"/>
      <c r="H103" s="15"/>
      <c r="I103" s="40"/>
      <c r="J103" s="21" t="str">
        <f t="shared" si="8"/>
        <v>0,00</v>
      </c>
      <c r="K103" s="56"/>
    </row>
    <row r="104" spans="1:13" ht="15" customHeight="1">
      <c r="A104" s="104"/>
      <c r="B104" s="157"/>
      <c r="C104" s="157"/>
      <c r="D104" s="133"/>
      <c r="E104" s="133"/>
      <c r="F104" s="19"/>
      <c r="G104" s="29"/>
      <c r="H104" s="15"/>
      <c r="I104" s="40"/>
      <c r="J104" s="21" t="str">
        <f t="shared" si="8"/>
        <v>0,00</v>
      </c>
      <c r="K104" s="56"/>
    </row>
    <row r="105" spans="1:13" ht="15" customHeight="1">
      <c r="A105" s="104"/>
      <c r="B105" s="132"/>
      <c r="C105" s="133"/>
      <c r="D105" s="133"/>
      <c r="E105" s="133"/>
      <c r="F105" s="19"/>
      <c r="G105" s="29"/>
      <c r="H105" s="15"/>
      <c r="I105" s="40"/>
      <c r="J105" s="21" t="str">
        <f t="shared" si="8"/>
        <v>0,00</v>
      </c>
      <c r="K105" s="56"/>
      <c r="L105" s="201"/>
    </row>
    <row r="106" spans="1:13" ht="15" customHeight="1">
      <c r="A106" s="104"/>
      <c r="B106" s="132"/>
      <c r="C106" s="133"/>
      <c r="D106" s="133"/>
      <c r="E106" s="133"/>
      <c r="F106" s="19"/>
      <c r="G106" s="29"/>
      <c r="H106" s="15"/>
      <c r="I106" s="40"/>
      <c r="J106" s="21" t="str">
        <f t="shared" si="8"/>
        <v>0,00</v>
      </c>
      <c r="K106" s="56"/>
    </row>
    <row r="107" spans="1:13" ht="15" customHeight="1" thickBot="1">
      <c r="A107" s="104"/>
      <c r="B107" s="132"/>
      <c r="C107" s="133"/>
      <c r="D107" s="133"/>
      <c r="E107" s="133"/>
      <c r="F107" s="19"/>
      <c r="G107" s="29"/>
      <c r="H107" s="15"/>
      <c r="I107" s="40"/>
      <c r="J107" s="21" t="str">
        <f t="shared" si="8"/>
        <v>0,00</v>
      </c>
      <c r="K107" s="56"/>
    </row>
    <row r="108" spans="1:13" ht="15" customHeight="1" thickBot="1">
      <c r="B108" s="22"/>
      <c r="C108" s="14"/>
      <c r="D108" s="14"/>
      <c r="E108" s="14"/>
      <c r="F108" s="14"/>
      <c r="G108" s="150" t="s">
        <v>44</v>
      </c>
      <c r="H108" s="150"/>
      <c r="I108" s="150"/>
      <c r="J108" s="42">
        <f>IF((J95+J96+J97+J98+J99+J100+J101+J102+J103+J104+J105+J106+J107)&gt;1.5,"1,50",(J95+J96+J97+J98+J99+J100+J101+J102+J103+J104+J105+J106+J107))</f>
        <v>0</v>
      </c>
      <c r="K108" s="68"/>
    </row>
    <row r="109" spans="1:13" ht="15" customHeight="1">
      <c r="B109" s="22"/>
      <c r="C109" s="14"/>
      <c r="D109" s="14"/>
      <c r="E109" s="14"/>
      <c r="F109" s="14"/>
      <c r="G109" s="48"/>
      <c r="H109" s="48"/>
      <c r="I109" s="48"/>
      <c r="J109" s="49"/>
      <c r="K109" s="195"/>
      <c r="M109" s="111" t="s">
        <v>75</v>
      </c>
    </row>
    <row r="110" spans="1:13" ht="15" customHeight="1">
      <c r="B110" s="191" t="s">
        <v>74</v>
      </c>
      <c r="C110" s="145"/>
      <c r="D110" s="14"/>
      <c r="E110" s="14"/>
      <c r="F110" s="14"/>
      <c r="G110" s="48"/>
      <c r="H110" s="48"/>
      <c r="I110" s="48"/>
      <c r="J110" s="49"/>
      <c r="K110" s="195"/>
      <c r="M110" s="111" t="s">
        <v>76</v>
      </c>
    </row>
    <row r="111" spans="1:13" ht="15" customHeight="1">
      <c r="A111" s="104"/>
      <c r="B111" s="157" t="s">
        <v>77</v>
      </c>
      <c r="C111" s="157"/>
      <c r="D111" s="196" t="s">
        <v>78</v>
      </c>
      <c r="E111" s="132"/>
      <c r="F111" s="19"/>
      <c r="G111" s="96"/>
      <c r="H111" s="48"/>
      <c r="I111" s="48"/>
      <c r="J111" s="21" t="s">
        <v>7</v>
      </c>
      <c r="K111" s="200" t="s">
        <v>13</v>
      </c>
    </row>
    <row r="112" spans="1:13" ht="15" customHeight="1">
      <c r="A112" s="104"/>
      <c r="B112" s="157"/>
      <c r="C112" s="157"/>
      <c r="D112" s="196"/>
      <c r="E112" s="132"/>
      <c r="F112" s="19"/>
      <c r="G112" s="96"/>
      <c r="H112" s="48"/>
      <c r="I112" s="48"/>
      <c r="J112" s="198" t="str">
        <f>IF(B112="Master oficial","1,00",IF(B112="Graduat","0,75","0,00"))</f>
        <v>0,00</v>
      </c>
      <c r="K112" s="199"/>
    </row>
    <row r="113" spans="1:17">
      <c r="A113" s="104"/>
      <c r="B113" s="157"/>
      <c r="C113" s="157"/>
      <c r="D113" s="196"/>
      <c r="E113" s="132"/>
      <c r="F113" s="19"/>
      <c r="G113" s="96"/>
      <c r="H113" s="48"/>
      <c r="I113" s="48"/>
      <c r="J113" s="198" t="str">
        <f t="shared" ref="J113:J114" si="9">IF(B113="Master oficial","1,00",IF(B113="Graduat","0,75","0,00"))</f>
        <v>0,00</v>
      </c>
      <c r="K113" s="199"/>
      <c r="M113" s="112"/>
    </row>
    <row r="114" spans="1:17" ht="13.5" thickBot="1">
      <c r="A114" s="104"/>
      <c r="B114" s="157"/>
      <c r="C114" s="157"/>
      <c r="D114" s="196"/>
      <c r="E114" s="132"/>
      <c r="F114" s="19"/>
      <c r="G114" s="96"/>
      <c r="H114" s="48"/>
      <c r="I114" s="48"/>
      <c r="J114" s="198" t="str">
        <f t="shared" si="9"/>
        <v>0,00</v>
      </c>
      <c r="K114" s="199"/>
      <c r="M114" s="112"/>
    </row>
    <row r="115" spans="1:17" ht="13.5" thickBot="1">
      <c r="B115" s="22"/>
      <c r="C115" s="14"/>
      <c r="D115" s="14"/>
      <c r="E115" s="14"/>
      <c r="F115" s="14"/>
      <c r="G115" s="150" t="s">
        <v>79</v>
      </c>
      <c r="H115" s="150"/>
      <c r="I115" s="150"/>
      <c r="J115" s="197">
        <f>IF((J112+J113+J114)&gt;2,"2,00",(J112+J113+J114))</f>
        <v>0</v>
      </c>
      <c r="K115" s="199"/>
      <c r="M115" s="112"/>
    </row>
    <row r="116" spans="1:17" ht="13.5" thickBot="1">
      <c r="B116" s="191" t="s">
        <v>57</v>
      </c>
      <c r="C116" s="145"/>
      <c r="D116" s="47"/>
      <c r="E116" s="46"/>
      <c r="F116" s="14"/>
      <c r="G116" s="30"/>
      <c r="H116" s="31"/>
      <c r="I116" s="40"/>
      <c r="J116" s="43"/>
      <c r="K116" s="72"/>
      <c r="M116" s="112"/>
    </row>
    <row r="117" spans="1:17" ht="31.5" customHeight="1" thickBot="1">
      <c r="A117" s="117" t="s">
        <v>14</v>
      </c>
      <c r="B117" s="164" t="s">
        <v>46</v>
      </c>
      <c r="C117" s="165"/>
      <c r="D117" s="26"/>
      <c r="E117" s="26"/>
      <c r="F117" s="26"/>
      <c r="G117" s="32"/>
      <c r="H117" s="33"/>
      <c r="I117" s="28"/>
      <c r="J117" s="118" t="s">
        <v>7</v>
      </c>
      <c r="K117" s="115" t="s">
        <v>13</v>
      </c>
      <c r="L117" s="202"/>
      <c r="M117" s="112" t="s">
        <v>10</v>
      </c>
      <c r="N117" s="98"/>
    </row>
    <row r="118" spans="1:17" ht="15" customHeight="1" thickBot="1">
      <c r="A118" s="104"/>
      <c r="B118" s="133"/>
      <c r="C118" s="190"/>
      <c r="D118" s="14"/>
      <c r="E118" s="14"/>
      <c r="F118" s="14"/>
      <c r="G118" s="150" t="s">
        <v>45</v>
      </c>
      <c r="H118" s="150"/>
      <c r="I118" s="150"/>
      <c r="J118" s="119" t="str">
        <f>IF(B118="Coneixements Orals/A2","0,30",IF(B118="Grau Elemental/B1","0,50",IF(B118="Grau Mitjà/C1","1,00",IF(B118="Grau Superior/C2","1,25","0,00"))))</f>
        <v>0,00</v>
      </c>
      <c r="K118" s="115"/>
      <c r="L118" s="202"/>
      <c r="M118" s="112" t="s">
        <v>11</v>
      </c>
      <c r="N118" s="98"/>
    </row>
    <row r="119" spans="1:17" ht="15" customHeight="1">
      <c r="A119" s="123"/>
      <c r="B119" s="129"/>
      <c r="C119" s="130"/>
      <c r="D119" s="14"/>
      <c r="E119" s="14"/>
      <c r="F119" s="14"/>
      <c r="G119" s="48"/>
      <c r="H119" s="48"/>
      <c r="I119" s="48"/>
      <c r="J119" s="49"/>
      <c r="K119" s="131"/>
      <c r="L119" s="202"/>
      <c r="M119" s="112" t="s">
        <v>58</v>
      </c>
      <c r="N119" s="98"/>
    </row>
    <row r="120" spans="1:17" ht="15" customHeight="1" thickBot="1">
      <c r="A120" s="4"/>
      <c r="B120" s="144" t="s">
        <v>59</v>
      </c>
      <c r="C120" s="145"/>
      <c r="D120" s="47"/>
      <c r="E120" s="46"/>
      <c r="F120" s="14"/>
      <c r="G120" s="30"/>
      <c r="H120" s="31"/>
      <c r="I120" s="40"/>
      <c r="J120" s="146" t="s">
        <v>7</v>
      </c>
      <c r="K120" s="148" t="s">
        <v>13</v>
      </c>
      <c r="M120" s="112" t="s">
        <v>12</v>
      </c>
      <c r="N120" s="98"/>
    </row>
    <row r="121" spans="1:17" s="14" customFormat="1" ht="15" customHeight="1" thickBot="1">
      <c r="A121" s="117" t="s">
        <v>14</v>
      </c>
      <c r="B121" s="124" t="s">
        <v>66</v>
      </c>
      <c r="C121" s="124"/>
      <c r="D121" s="91"/>
      <c r="E121" s="91"/>
      <c r="F121" s="91"/>
      <c r="G121" s="91"/>
      <c r="H121" s="91"/>
      <c r="I121" s="91"/>
      <c r="J121" s="147"/>
      <c r="K121" s="149"/>
      <c r="L121" s="114"/>
      <c r="M121" s="114"/>
      <c r="N121" s="97"/>
      <c r="O121" s="97"/>
      <c r="P121" s="97"/>
      <c r="Q121" s="97"/>
    </row>
    <row r="122" spans="1:17" s="14" customFormat="1" ht="21.75" customHeight="1">
      <c r="A122" s="19"/>
      <c r="B122" s="125"/>
      <c r="C122" s="126"/>
      <c r="D122" s="91"/>
      <c r="E122" s="91"/>
      <c r="F122" s="91"/>
      <c r="G122" s="91"/>
      <c r="H122" s="91"/>
      <c r="I122" s="91"/>
      <c r="J122" s="21" t="str">
        <f>IF(B122=$L$122,"0,10",IF(B122=$L$123,"0,20",IF(B122=$L$124,"0,50",IF(B122=$L$125,"1,00",IF(B122=$L$126,"1,10",IF(B122=$L$127,"1,25","0,00"))))))</f>
        <v>0,00</v>
      </c>
      <c r="K122" s="56"/>
      <c r="L122" s="111" t="s">
        <v>60</v>
      </c>
      <c r="M122" s="111" t="s">
        <v>16</v>
      </c>
      <c r="N122" s="97"/>
      <c r="O122" s="97"/>
      <c r="P122" s="97"/>
      <c r="Q122" s="97"/>
    </row>
    <row r="123" spans="1:17" s="14" customFormat="1" ht="17.25" customHeight="1">
      <c r="A123" s="19"/>
      <c r="B123" s="97"/>
      <c r="C123" s="97"/>
      <c r="D123" s="91"/>
      <c r="E123" s="91"/>
      <c r="F123" s="91"/>
      <c r="G123" s="91"/>
      <c r="H123" s="91"/>
      <c r="I123" s="91"/>
      <c r="J123" s="97"/>
      <c r="K123" s="97"/>
      <c r="L123" s="111" t="s">
        <v>61</v>
      </c>
      <c r="M123" s="111" t="s">
        <v>17</v>
      </c>
      <c r="N123" s="97"/>
      <c r="O123" s="97"/>
      <c r="P123" s="97"/>
      <c r="Q123" s="97"/>
    </row>
    <row r="124" spans="1:17" s="14" customFormat="1" ht="17.25" customHeight="1">
      <c r="A124" s="19"/>
      <c r="B124" s="97"/>
      <c r="C124" s="97"/>
      <c r="D124" s="91"/>
      <c r="E124" s="91"/>
      <c r="F124" s="91"/>
      <c r="G124" s="91"/>
      <c r="H124" s="91"/>
      <c r="I124" s="91"/>
      <c r="J124" s="97"/>
      <c r="K124" s="97"/>
      <c r="L124" s="111" t="s">
        <v>62</v>
      </c>
      <c r="M124" s="111" t="s">
        <v>18</v>
      </c>
      <c r="N124" s="97"/>
      <c r="O124" s="97"/>
      <c r="P124" s="97"/>
      <c r="Q124" s="97"/>
    </row>
    <row r="125" spans="1:17" s="14" customFormat="1" ht="17.25" customHeight="1">
      <c r="A125" s="19"/>
      <c r="B125" s="124" t="s">
        <v>67</v>
      </c>
      <c r="C125" s="126"/>
      <c r="D125" s="91"/>
      <c r="E125" s="91"/>
      <c r="F125" s="91"/>
      <c r="G125" s="91"/>
      <c r="H125" s="91"/>
      <c r="I125" s="91"/>
      <c r="J125" s="21" t="s">
        <v>7</v>
      </c>
      <c r="K125" s="56" t="s">
        <v>13</v>
      </c>
      <c r="L125" s="111" t="s">
        <v>63</v>
      </c>
      <c r="M125" s="111" t="s">
        <v>19</v>
      </c>
      <c r="N125" s="97"/>
      <c r="O125" s="97"/>
      <c r="P125" s="97"/>
      <c r="Q125" s="97"/>
    </row>
    <row r="126" spans="1:17" s="14" customFormat="1" ht="17.25" customHeight="1">
      <c r="A126" s="19"/>
      <c r="B126" s="125"/>
      <c r="C126" s="126"/>
      <c r="D126" s="91"/>
      <c r="E126" s="91"/>
      <c r="F126" s="91"/>
      <c r="G126" s="91"/>
      <c r="H126" s="91"/>
      <c r="I126" s="91"/>
      <c r="J126" s="21" t="str">
        <f t="shared" ref="J126:J128" si="10">IF(B126=$M$122,"0,10",IF(B126=$M$123,"0,20",IF(B126=$M$124,"0,30",IF(B126=$M$125,"0,40",IF(B126=$M$126,"0,65",IF(B126=$M$127,"0,75","0,00"))))))</f>
        <v>0,00</v>
      </c>
      <c r="K126" s="56"/>
      <c r="L126" s="111" t="s">
        <v>64</v>
      </c>
      <c r="M126" s="111" t="s">
        <v>20</v>
      </c>
      <c r="N126" s="97"/>
      <c r="O126" s="97"/>
      <c r="P126" s="97"/>
      <c r="Q126" s="97"/>
    </row>
    <row r="127" spans="1:17" s="14" customFormat="1" ht="17.25" customHeight="1">
      <c r="A127" s="19"/>
      <c r="B127" s="125"/>
      <c r="C127" s="126"/>
      <c r="D127" s="91"/>
      <c r="E127" s="91"/>
      <c r="F127" s="91"/>
      <c r="G127" s="91"/>
      <c r="H127" s="91"/>
      <c r="I127" s="91"/>
      <c r="J127" s="21" t="str">
        <f t="shared" si="10"/>
        <v>0,00</v>
      </c>
      <c r="K127" s="56"/>
      <c r="L127" s="111" t="s">
        <v>65</v>
      </c>
      <c r="M127" s="111" t="s">
        <v>21</v>
      </c>
      <c r="N127" s="97"/>
      <c r="O127" s="97"/>
      <c r="P127" s="97"/>
      <c r="Q127" s="97"/>
    </row>
    <row r="128" spans="1:17" s="14" customFormat="1" ht="17.25" customHeight="1" thickBot="1">
      <c r="A128" s="19"/>
      <c r="B128" s="125"/>
      <c r="C128" s="126"/>
      <c r="D128" s="91"/>
      <c r="E128" s="91"/>
      <c r="F128" s="91"/>
      <c r="G128" s="91"/>
      <c r="H128" s="91"/>
      <c r="I128" s="91"/>
      <c r="J128" s="21" t="str">
        <f t="shared" si="10"/>
        <v>0,00</v>
      </c>
      <c r="K128" s="56"/>
      <c r="L128" s="114"/>
      <c r="M128" s="111"/>
      <c r="N128" s="97"/>
      <c r="O128" s="97"/>
      <c r="P128" s="97"/>
      <c r="Q128" s="97"/>
    </row>
    <row r="129" spans="1:17" s="14" customFormat="1" ht="17.25" customHeight="1" thickBot="1">
      <c r="A129" s="127"/>
      <c r="B129" s="91"/>
      <c r="C129" s="91"/>
      <c r="D129" s="91"/>
      <c r="E129" s="91"/>
      <c r="F129" s="91"/>
      <c r="G129" s="150" t="s">
        <v>47</v>
      </c>
      <c r="H129" s="150"/>
      <c r="I129" s="150"/>
      <c r="J129" s="42">
        <f>IF((J122+J126+J127+J128)&gt;1.25,1.25,J122+J126+J127+J128)</f>
        <v>0</v>
      </c>
      <c r="K129" s="128"/>
      <c r="L129" s="114"/>
      <c r="M129" s="114"/>
      <c r="N129" s="97"/>
      <c r="O129" s="97"/>
      <c r="P129" s="97"/>
      <c r="Q129" s="97"/>
    </row>
    <row r="130" spans="1:17" ht="13.5" thickBot="1">
      <c r="A130" s="14"/>
      <c r="B130" s="91"/>
      <c r="C130" s="91"/>
      <c r="D130" s="91"/>
      <c r="E130" s="91"/>
      <c r="F130" s="91"/>
      <c r="G130" s="48"/>
      <c r="H130" s="48"/>
      <c r="I130" s="48"/>
      <c r="J130" s="49"/>
      <c r="K130" s="120"/>
      <c r="M130" s="112"/>
    </row>
    <row r="131" spans="1:17" ht="13.5" customHeight="1" thickBot="1">
      <c r="A131" s="97"/>
      <c r="F131" s="185" t="s">
        <v>48</v>
      </c>
      <c r="G131" s="186"/>
      <c r="H131" s="186"/>
      <c r="I131" s="187"/>
      <c r="J131" s="188">
        <f>J91+J108+J115+J118+J129</f>
        <v>0</v>
      </c>
      <c r="K131" s="189"/>
      <c r="M131" s="112"/>
    </row>
    <row r="132" spans="1:17">
      <c r="A132" s="97"/>
      <c r="B132" s="91"/>
      <c r="C132" s="91"/>
      <c r="D132" s="91"/>
      <c r="E132" s="91"/>
      <c r="F132" s="91"/>
      <c r="G132" s="91"/>
      <c r="H132" s="91"/>
      <c r="I132" s="91"/>
      <c r="J132" s="91"/>
      <c r="K132" s="92"/>
      <c r="L132" s="203"/>
      <c r="M132" s="112"/>
    </row>
    <row r="133" spans="1:17" ht="3" customHeight="1">
      <c r="A133" s="97"/>
      <c r="B133" s="91"/>
      <c r="C133" s="91"/>
      <c r="D133" s="91"/>
      <c r="E133" s="91"/>
      <c r="F133" s="91"/>
      <c r="G133" s="91"/>
      <c r="H133" s="91"/>
      <c r="I133" s="91"/>
      <c r="J133" s="91"/>
      <c r="K133" s="92"/>
      <c r="M133" s="113"/>
    </row>
    <row r="134" spans="1:17" ht="12.75" customHeight="1" thickBot="1">
      <c r="A134" s="97"/>
      <c r="B134" s="91"/>
      <c r="C134" s="91"/>
      <c r="D134" s="91"/>
      <c r="E134" s="91"/>
      <c r="F134" s="91"/>
      <c r="G134" s="91"/>
      <c r="H134" s="91"/>
      <c r="I134" s="91"/>
      <c r="J134" s="91"/>
      <c r="K134" s="92"/>
      <c r="M134" s="112"/>
    </row>
    <row r="135" spans="1:17" ht="18" customHeight="1" thickBot="1">
      <c r="B135" s="64" t="s">
        <v>49</v>
      </c>
      <c r="C135" s="65"/>
      <c r="D135" s="65"/>
      <c r="E135" s="65"/>
      <c r="F135" s="66"/>
      <c r="G135" s="34"/>
      <c r="H135" s="24"/>
      <c r="I135" s="24"/>
      <c r="J135" s="41"/>
      <c r="K135" s="25"/>
    </row>
    <row r="136" spans="1:17" ht="6.75" customHeight="1">
      <c r="B136" s="138" t="s">
        <v>52</v>
      </c>
      <c r="C136" s="139"/>
      <c r="D136" s="139"/>
      <c r="E136" s="139"/>
      <c r="F136" s="139"/>
      <c r="G136" s="139"/>
      <c r="H136" s="139"/>
      <c r="I136" s="139"/>
      <c r="J136" s="139"/>
      <c r="K136" s="140"/>
    </row>
    <row r="137" spans="1:17" ht="18" customHeight="1">
      <c r="B137" s="141"/>
      <c r="C137" s="142"/>
      <c r="D137" s="142"/>
      <c r="E137" s="142"/>
      <c r="F137" s="142"/>
      <c r="G137" s="142"/>
      <c r="H137" s="142"/>
      <c r="I137" s="142"/>
      <c r="J137" s="142"/>
      <c r="K137" s="143"/>
    </row>
    <row r="138" spans="1:17">
      <c r="B138" s="141"/>
      <c r="C138" s="142"/>
      <c r="D138" s="142"/>
      <c r="E138" s="142"/>
      <c r="F138" s="142"/>
      <c r="G138" s="142"/>
      <c r="H138" s="142"/>
      <c r="I138" s="142"/>
      <c r="J138" s="142"/>
      <c r="K138" s="143"/>
    </row>
    <row r="139" spans="1:17">
      <c r="B139" s="141"/>
      <c r="C139" s="142"/>
      <c r="D139" s="142"/>
      <c r="E139" s="142"/>
      <c r="F139" s="142"/>
      <c r="G139" s="142"/>
      <c r="H139" s="142"/>
      <c r="I139" s="142"/>
      <c r="J139" s="142"/>
      <c r="K139" s="143"/>
    </row>
    <row r="140" spans="1:17">
      <c r="B140" s="36" t="s">
        <v>50</v>
      </c>
      <c r="C140" s="37"/>
      <c r="D140" s="38" t="s">
        <v>51</v>
      </c>
      <c r="E140" s="38"/>
      <c r="F140" s="75"/>
      <c r="G140" s="76"/>
      <c r="H140" s="76"/>
      <c r="I140" s="76"/>
      <c r="J140" s="76"/>
      <c r="K140" s="77"/>
      <c r="L140" s="114"/>
      <c r="M140" s="114"/>
      <c r="N140" s="97"/>
      <c r="O140" s="97"/>
      <c r="P140" s="97"/>
    </row>
    <row r="141" spans="1:17">
      <c r="B141" s="36"/>
      <c r="C141" s="14"/>
      <c r="D141" s="14"/>
      <c r="E141" s="14"/>
      <c r="F141" s="78"/>
      <c r="G141" s="79"/>
      <c r="H141" s="79"/>
      <c r="I141" s="79"/>
      <c r="J141" s="79"/>
      <c r="K141" s="80"/>
      <c r="L141" s="114"/>
      <c r="M141" s="114"/>
      <c r="N141" s="97"/>
      <c r="O141" s="97"/>
      <c r="P141" s="97"/>
    </row>
    <row r="142" spans="1:17">
      <c r="B142" s="22"/>
      <c r="C142" s="14"/>
      <c r="D142" s="14"/>
      <c r="E142" s="14"/>
      <c r="F142" s="78"/>
      <c r="G142" s="79"/>
      <c r="H142" s="79"/>
      <c r="I142" s="79"/>
      <c r="J142" s="79"/>
      <c r="K142" s="80"/>
      <c r="L142" s="114"/>
      <c r="M142" s="114"/>
      <c r="N142" s="97"/>
      <c r="O142" s="97"/>
      <c r="P142" s="97"/>
    </row>
    <row r="143" spans="1:17" ht="13.5" thickBot="1">
      <c r="B143" s="34"/>
      <c r="C143" s="23"/>
      <c r="D143" s="23"/>
      <c r="E143" s="23"/>
      <c r="F143" s="81"/>
      <c r="G143" s="82"/>
      <c r="H143" s="82"/>
      <c r="I143" s="82"/>
      <c r="J143" s="82"/>
      <c r="K143" s="83"/>
      <c r="L143" s="114"/>
      <c r="M143" s="114"/>
      <c r="N143" s="97"/>
      <c r="O143" s="97"/>
      <c r="P143" s="97"/>
    </row>
    <row r="144" spans="1:17">
      <c r="B144" s="14"/>
      <c r="C144" s="14"/>
      <c r="D144" s="14"/>
      <c r="E144" s="14"/>
      <c r="F144" s="14"/>
      <c r="G144" s="14"/>
      <c r="H144" s="15"/>
      <c r="I144" s="40"/>
      <c r="J144" s="16"/>
      <c r="K144" s="16"/>
      <c r="L144" s="114"/>
      <c r="M144" s="114"/>
      <c r="N144" s="97"/>
      <c r="O144" s="97"/>
      <c r="P144" s="97"/>
    </row>
    <row r="145" spans="2:16">
      <c r="B145" s="14"/>
      <c r="C145" s="14"/>
      <c r="D145" s="14"/>
      <c r="E145" s="14"/>
      <c r="F145" s="14"/>
      <c r="G145" s="14"/>
      <c r="H145" s="15"/>
      <c r="I145" s="40"/>
      <c r="J145" s="16"/>
      <c r="K145" s="16"/>
      <c r="L145" s="114"/>
      <c r="M145" s="114"/>
      <c r="N145" s="97"/>
      <c r="O145" s="97"/>
      <c r="P145" s="97"/>
    </row>
    <row r="146" spans="2:16">
      <c r="B146" s="14"/>
      <c r="C146" s="14"/>
      <c r="D146" s="14"/>
      <c r="E146" s="14"/>
      <c r="F146" s="14"/>
      <c r="G146" s="14"/>
      <c r="H146" s="15"/>
      <c r="I146" s="40"/>
      <c r="J146" s="16"/>
      <c r="K146" s="16"/>
      <c r="L146" s="114"/>
      <c r="M146" s="114"/>
      <c r="N146" s="97"/>
      <c r="O146" s="97"/>
      <c r="P146" s="97"/>
    </row>
    <row r="147" spans="2:16">
      <c r="B147" s="14"/>
      <c r="C147" s="14"/>
      <c r="D147" s="14"/>
      <c r="E147" s="14"/>
      <c r="F147" s="14"/>
      <c r="G147" s="14"/>
      <c r="H147" s="15"/>
      <c r="I147" s="40"/>
      <c r="J147" s="16"/>
      <c r="K147" s="16"/>
      <c r="L147" s="114"/>
      <c r="M147" s="114"/>
      <c r="N147" s="97"/>
      <c r="O147" s="97"/>
      <c r="P147" s="97"/>
    </row>
    <row r="148" spans="2:16">
      <c r="B148" s="14"/>
      <c r="C148" s="14"/>
      <c r="D148" s="14"/>
      <c r="E148" s="14"/>
      <c r="F148" s="14"/>
      <c r="G148" s="14"/>
      <c r="H148" s="15"/>
      <c r="I148" s="40"/>
      <c r="J148" s="16"/>
      <c r="K148" s="16"/>
      <c r="L148" s="114"/>
      <c r="M148" s="114"/>
      <c r="N148" s="97"/>
      <c r="O148" s="97"/>
      <c r="P148" s="97"/>
    </row>
    <row r="149" spans="2:16">
      <c r="B149" s="14"/>
      <c r="C149" s="14"/>
      <c r="D149" s="14"/>
      <c r="E149" s="14"/>
      <c r="F149" s="14"/>
      <c r="G149" s="14"/>
      <c r="H149" s="15"/>
      <c r="I149" s="40"/>
      <c r="J149" s="16"/>
      <c r="K149" s="16"/>
      <c r="L149" s="114"/>
      <c r="M149" s="114"/>
      <c r="N149" s="97"/>
      <c r="O149" s="97"/>
      <c r="P149" s="97"/>
    </row>
    <row r="150" spans="2:16">
      <c r="B150" s="14"/>
      <c r="C150" s="14"/>
      <c r="D150" s="14"/>
      <c r="E150" s="14"/>
      <c r="F150" s="14"/>
      <c r="G150" s="14"/>
      <c r="H150" s="15"/>
      <c r="I150" s="40"/>
      <c r="J150" s="16"/>
      <c r="K150" s="16"/>
      <c r="L150" s="114"/>
      <c r="M150" s="114"/>
      <c r="N150" s="97"/>
      <c r="O150" s="97"/>
      <c r="P150" s="97"/>
    </row>
    <row r="151" spans="2:16">
      <c r="B151" s="14"/>
      <c r="C151" s="14"/>
      <c r="D151" s="14"/>
      <c r="E151" s="14"/>
      <c r="F151" s="14"/>
      <c r="G151" s="14"/>
      <c r="H151" s="15"/>
      <c r="I151" s="40"/>
      <c r="J151" s="16"/>
      <c r="K151" s="16"/>
      <c r="L151" s="114"/>
      <c r="M151" s="114"/>
      <c r="N151" s="97"/>
      <c r="O151" s="97"/>
      <c r="P151" s="97"/>
    </row>
    <row r="152" spans="2:16">
      <c r="B152" s="14"/>
      <c r="C152" s="14"/>
      <c r="D152" s="14"/>
      <c r="E152" s="14"/>
      <c r="F152" s="14"/>
      <c r="G152" s="14"/>
      <c r="H152" s="15"/>
      <c r="I152" s="40"/>
      <c r="J152" s="16"/>
      <c r="K152" s="16"/>
      <c r="L152" s="114"/>
      <c r="M152" s="114"/>
      <c r="N152" s="97"/>
      <c r="O152" s="97"/>
      <c r="P152" s="97"/>
    </row>
    <row r="153" spans="2:16">
      <c r="B153" s="14"/>
      <c r="C153" s="14"/>
      <c r="D153" s="14"/>
      <c r="E153" s="14"/>
      <c r="F153" s="14"/>
      <c r="G153" s="14"/>
      <c r="H153" s="15"/>
      <c r="I153" s="40"/>
      <c r="J153" s="16"/>
      <c r="K153" s="16"/>
      <c r="L153" s="114"/>
      <c r="M153" s="114"/>
      <c r="N153" s="97"/>
      <c r="O153" s="97"/>
      <c r="P153" s="97"/>
    </row>
    <row r="154" spans="2:16">
      <c r="B154" s="14"/>
      <c r="C154" s="14"/>
      <c r="D154" s="14"/>
      <c r="E154" s="14"/>
      <c r="F154" s="14"/>
      <c r="G154" s="14"/>
      <c r="H154" s="15"/>
      <c r="I154" s="40"/>
      <c r="J154" s="16"/>
      <c r="K154" s="16"/>
      <c r="L154" s="114"/>
      <c r="M154" s="114"/>
      <c r="N154" s="97"/>
      <c r="O154" s="97"/>
      <c r="P154" s="97"/>
    </row>
    <row r="155" spans="2:16">
      <c r="B155" s="14"/>
      <c r="C155" s="14"/>
      <c r="D155" s="14"/>
      <c r="E155" s="14"/>
      <c r="F155" s="14"/>
      <c r="G155" s="14"/>
      <c r="H155" s="15"/>
      <c r="I155" s="40"/>
      <c r="J155" s="16"/>
      <c r="K155" s="16"/>
      <c r="L155" s="114"/>
      <c r="M155" s="114"/>
      <c r="N155" s="97"/>
      <c r="O155" s="97"/>
      <c r="P155" s="97"/>
    </row>
    <row r="156" spans="2:16">
      <c r="B156" s="14"/>
      <c r="C156" s="14"/>
      <c r="D156" s="14"/>
      <c r="E156" s="14"/>
      <c r="F156" s="14"/>
      <c r="G156" s="14"/>
      <c r="H156" s="15"/>
      <c r="I156" s="40"/>
      <c r="J156" s="16"/>
      <c r="K156" s="16"/>
      <c r="L156" s="114"/>
      <c r="M156" s="114"/>
      <c r="N156" s="97"/>
      <c r="O156" s="97"/>
      <c r="P156" s="97"/>
    </row>
    <row r="157" spans="2:16">
      <c r="B157" s="14"/>
      <c r="C157" s="14"/>
      <c r="D157" s="14"/>
      <c r="E157" s="14"/>
      <c r="F157" s="14"/>
      <c r="G157" s="14"/>
      <c r="H157" s="15"/>
      <c r="I157" s="40"/>
      <c r="J157" s="16"/>
      <c r="K157" s="16"/>
    </row>
    <row r="158" spans="2:16">
      <c r="B158" s="14"/>
      <c r="C158" s="14"/>
      <c r="D158" s="14"/>
      <c r="E158" s="14"/>
      <c r="F158" s="14"/>
      <c r="G158" s="14"/>
      <c r="H158" s="15"/>
      <c r="I158" s="40"/>
      <c r="J158" s="16"/>
      <c r="K158" s="16"/>
    </row>
    <row r="159" spans="2:16">
      <c r="B159" s="14"/>
      <c r="C159" s="14"/>
      <c r="D159" s="14"/>
      <c r="E159" s="14"/>
      <c r="F159" s="14"/>
      <c r="G159" s="14"/>
      <c r="H159" s="15"/>
      <c r="I159" s="40"/>
      <c r="J159" s="16"/>
      <c r="K159" s="16"/>
    </row>
  </sheetData>
  <sheetProtection password="CDFC" sheet="1" objects="1" scenarios="1" insertRows="0" selectLockedCells="1"/>
  <mergeCells count="80">
    <mergeCell ref="B112:C112"/>
    <mergeCell ref="D112:E112"/>
    <mergeCell ref="B113:C113"/>
    <mergeCell ref="D113:E113"/>
    <mergeCell ref="G115:I115"/>
    <mergeCell ref="B114:C114"/>
    <mergeCell ref="D114:E114"/>
    <mergeCell ref="G47:I47"/>
    <mergeCell ref="B111:C111"/>
    <mergeCell ref="D111:E111"/>
    <mergeCell ref="B110:C110"/>
    <mergeCell ref="F131:I131"/>
    <mergeCell ref="J131:K131"/>
    <mergeCell ref="D100:E100"/>
    <mergeCell ref="D102:E102"/>
    <mergeCell ref="B103:C103"/>
    <mergeCell ref="B104:C104"/>
    <mergeCell ref="D103:E103"/>
    <mergeCell ref="B118:C118"/>
    <mergeCell ref="B106:C106"/>
    <mergeCell ref="G108:I108"/>
    <mergeCell ref="B100:C100"/>
    <mergeCell ref="B102:C102"/>
    <mergeCell ref="D104:E104"/>
    <mergeCell ref="G118:I118"/>
    <mergeCell ref="B116:C116"/>
    <mergeCell ref="D105:E105"/>
    <mergeCell ref="B117:C117"/>
    <mergeCell ref="D6:E6"/>
    <mergeCell ref="B10:K10"/>
    <mergeCell ref="B96:C96"/>
    <mergeCell ref="B94:C94"/>
    <mergeCell ref="B95:C95"/>
    <mergeCell ref="A24:G24"/>
    <mergeCell ref="D94:E94"/>
    <mergeCell ref="B93:K93"/>
    <mergeCell ref="B66:B71"/>
    <mergeCell ref="C91:I91"/>
    <mergeCell ref="B12:B23"/>
    <mergeCell ref="B9:K9"/>
    <mergeCell ref="D99:E99"/>
    <mergeCell ref="B98:C98"/>
    <mergeCell ref="A79:G79"/>
    <mergeCell ref="B101:C101"/>
    <mergeCell ref="B99:C99"/>
    <mergeCell ref="D106:E106"/>
    <mergeCell ref="B105:C105"/>
    <mergeCell ref="C2:F2"/>
    <mergeCell ref="D5:E5"/>
    <mergeCell ref="B80:B85"/>
    <mergeCell ref="A86:G86"/>
    <mergeCell ref="G88:I88"/>
    <mergeCell ref="D98:E98"/>
    <mergeCell ref="A38:G38"/>
    <mergeCell ref="A45:G45"/>
    <mergeCell ref="B51:K51"/>
    <mergeCell ref="B53:B64"/>
    <mergeCell ref="A65:G65"/>
    <mergeCell ref="D97:E97"/>
    <mergeCell ref="H2:I2"/>
    <mergeCell ref="B25:B30"/>
    <mergeCell ref="B32:B37"/>
    <mergeCell ref="B39:B44"/>
    <mergeCell ref="G46:I46"/>
    <mergeCell ref="B107:C107"/>
    <mergeCell ref="D107:E107"/>
    <mergeCell ref="A31:G31"/>
    <mergeCell ref="K94:K95"/>
    <mergeCell ref="B136:K139"/>
    <mergeCell ref="B120:C120"/>
    <mergeCell ref="J120:J121"/>
    <mergeCell ref="K120:K121"/>
    <mergeCell ref="G129:I129"/>
    <mergeCell ref="G87:I87"/>
    <mergeCell ref="D101:E101"/>
    <mergeCell ref="A72:G72"/>
    <mergeCell ref="B73:B78"/>
    <mergeCell ref="B97:C97"/>
    <mergeCell ref="D95:E95"/>
    <mergeCell ref="D96:E96"/>
  </mergeCells>
  <phoneticPr fontId="2" type="noConversion"/>
  <dataValidations count="7">
    <dataValidation type="list" allowBlank="1" showInputMessage="1" showErrorMessage="1" sqref="B119:C119">
      <formula1>$M$117:$M$129</formula1>
    </dataValidation>
    <dataValidation showInputMessage="1" showErrorMessage="1" sqref="B125 G111:G114 B111:C111"/>
    <dataValidation type="list" allowBlank="1" showInputMessage="1" showErrorMessage="1" sqref="B118:C118">
      <formula1>$M$116:$M$120</formula1>
    </dataValidation>
    <dataValidation type="list" showInputMessage="1" showErrorMessage="1" sqref="B122">
      <formula1>$L$121:$L$127</formula1>
    </dataValidation>
    <dataValidation type="list" showInputMessage="1" showErrorMessage="1" sqref="B126:B128 C122 C125:C128">
      <formula1>$M$121:$M$127</formula1>
    </dataValidation>
    <dataValidation type="list" showInputMessage="1" showErrorMessage="1" sqref="G95:G107">
      <formula1>$M$94:$M$99</formula1>
    </dataValidation>
    <dataValidation type="list" showInputMessage="1" showErrorMessage="1" sqref="B112:C114">
      <formula1>$M$108:$M$110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2" manualBreakCount="2">
    <brk id="50" max="10" man="1"/>
    <brk id="9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Autobaremación de méritos</dc:title>
  <dc:creator>RRHHO</dc:creator>
  <cp:lastModifiedBy>Anad</cp:lastModifiedBy>
  <cp:lastPrinted>2017-07-07T08:38:19Z</cp:lastPrinted>
  <dcterms:created xsi:type="dcterms:W3CDTF">2014-05-23T10:54:36Z</dcterms:created>
  <dcterms:modified xsi:type="dcterms:W3CDTF">2021-09-14T12:29:54Z</dcterms:modified>
</cp:coreProperties>
</file>