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270" windowHeight="8595"/>
  </bookViews>
  <sheets>
    <sheet name="AUTOBAREMACIÓ" sheetId="1" r:id="rId1"/>
  </sheets>
  <definedNames>
    <definedName name="_xlnm._FilterDatabase" localSheetId="0" hidden="1">AUTOBAREMACIÓ!$A$175:$C$177</definedName>
    <definedName name="_xlnm.Print_Area" localSheetId="0">AUTOBAREMACIÓ!$A$1:$K$196</definedName>
  </definedNames>
  <calcPr calcId="125725"/>
</workbook>
</file>

<file path=xl/calcChain.xml><?xml version="1.0" encoding="utf-8"?>
<calcChain xmlns="http://schemas.openxmlformats.org/spreadsheetml/2006/main">
  <c r="J173" i="1"/>
  <c r="J159"/>
  <c r="J160"/>
  <c r="J161"/>
  <c r="J162"/>
  <c r="J158"/>
  <c r="J97"/>
  <c r="J93"/>
  <c r="J77"/>
  <c r="J61"/>
  <c r="J60"/>
  <c r="J44"/>
  <c r="J45" s="1"/>
  <c r="H59"/>
  <c r="H58"/>
  <c r="H57"/>
  <c r="H56"/>
  <c r="H55"/>
  <c r="H54"/>
  <c r="H53"/>
  <c r="H52"/>
  <c r="H51"/>
  <c r="H50"/>
  <c r="H49"/>
  <c r="H48"/>
  <c r="H60" s="1"/>
  <c r="I60" s="1"/>
  <c r="H43"/>
  <c r="H42"/>
  <c r="H41"/>
  <c r="H40"/>
  <c r="H39"/>
  <c r="H38"/>
  <c r="H37"/>
  <c r="H36"/>
  <c r="H35"/>
  <c r="H34"/>
  <c r="H33"/>
  <c r="H32"/>
  <c r="H44" s="1"/>
  <c r="I44" s="1"/>
  <c r="J178"/>
  <c r="J179"/>
  <c r="J180"/>
  <c r="J181"/>
  <c r="J177"/>
  <c r="J182" s="1"/>
  <c r="J147"/>
  <c r="J148"/>
  <c r="J149"/>
  <c r="J150"/>
  <c r="J151"/>
  <c r="J152"/>
  <c r="J146"/>
  <c r="J153" s="1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24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02"/>
  <c r="J121" s="1"/>
  <c r="J154" s="1"/>
  <c r="H64"/>
  <c r="H65"/>
  <c r="H66"/>
  <c r="H67"/>
  <c r="H68"/>
  <c r="H69"/>
  <c r="H70"/>
  <c r="H71"/>
  <c r="H72"/>
  <c r="H73"/>
  <c r="H74"/>
  <c r="H75"/>
  <c r="H80"/>
  <c r="H81"/>
  <c r="H82"/>
  <c r="H83"/>
  <c r="H84"/>
  <c r="H85"/>
  <c r="H86"/>
  <c r="H87"/>
  <c r="H88"/>
  <c r="H89"/>
  <c r="H90"/>
  <c r="H91"/>
  <c r="J169"/>
  <c r="J168"/>
  <c r="J167"/>
  <c r="H23"/>
  <c r="H22"/>
  <c r="H21"/>
  <c r="H20"/>
  <c r="H19"/>
  <c r="H18"/>
  <c r="H17"/>
  <c r="H16"/>
  <c r="H15"/>
  <c r="H14"/>
  <c r="H13"/>
  <c r="H12"/>
  <c r="J163" l="1"/>
  <c r="H76"/>
  <c r="I76" s="1"/>
  <c r="J76" s="1"/>
  <c r="J143"/>
  <c r="H92"/>
  <c r="I92" s="1"/>
  <c r="J92" s="1"/>
  <c r="H24"/>
  <c r="I24" s="1"/>
  <c r="J24" s="1"/>
  <c r="J25" s="1"/>
  <c r="J170"/>
  <c r="J184" l="1"/>
</calcChain>
</file>

<file path=xl/sharedStrings.xml><?xml version="1.0" encoding="utf-8"?>
<sst xmlns="http://schemas.openxmlformats.org/spreadsheetml/2006/main" count="180" uniqueCount="94">
  <si>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</si>
  <si>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</si>
  <si>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</si>
  <si>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</si>
  <si>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</si>
  <si>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</si>
  <si>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</si>
  <si>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</si>
  <si>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</si>
  <si>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</si>
  <si>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</si>
  <si>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</si>
  <si>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</si>
  <si>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</si>
  <si>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</si>
  <si>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</si>
  <si>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</si>
  <si>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</si>
  <si>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</si>
  <si>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</si>
  <si>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</si>
  <si>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</si>
  <si>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</si>
  <si>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</si>
  <si>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</si>
  <si>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</si>
  <si>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</si>
  <si>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</si>
  <si>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</si>
  <si>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</si>
  <si>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</si>
  <si>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</si>
  <si>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</si>
  <si>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</si>
  <si>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</si>
  <si>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</si>
  <si>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TOTAL FORMACIÓ</t>
  </si>
  <si>
    <t xml:space="preserve">TITULACIÓ SUPERIOR A LA PLAÇA A EXERCIR I RELACIONADA AMB L'ITINERARI PROFESSIONAL </t>
  </si>
  <si>
    <t>Graduat</t>
  </si>
  <si>
    <t>Grau superior de FP</t>
  </si>
  <si>
    <t>TOTAL TITULACIÓ COMPLEM.</t>
  </si>
  <si>
    <t>Master oficial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</si>
  <si>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</si>
  <si>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</si>
  <si>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</si>
  <si>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</si>
  <si>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</si>
  <si>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</si>
  <si>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</si>
  <si>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</si>
  <si>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</si>
  <si>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</si>
  <si>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</si>
  <si>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</si>
  <si>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</si>
  <si>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Nivell C1</t>
  </si>
  <si>
    <t>Nivell 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</si>
  <si>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</si>
  <si>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</si>
  <si>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</si>
  <si>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</si>
  <si>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</si>
  <si>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</si>
  <si>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</si>
  <si>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Com a Funcionari/a en Subgrup inmediat inferior i en mateixa àrea (0,03/mes)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</si>
  <si>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</si>
  <si>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Grau universitari</t>
  </si>
  <si>
    <t>Màster oficial</t>
  </si>
  <si>
    <t>Doctorat</t>
  </si>
  <si>
    <t>FORMACIÓ (màx. 3,00 punts)</t>
  </si>
  <si>
    <t>CURSOS ASSISTÈNCIA (màx. 3 p.)</t>
  </si>
  <si>
    <t>CURSOS com a PONENT (màx. 3 p.)</t>
  </si>
  <si>
    <t>100h a 199h</t>
  </si>
  <si>
    <t>200h o més</t>
  </si>
  <si>
    <t>CURSOS APROFITAMENT (màx. 3,75 p.)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</si>
  <si>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</si>
  <si>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</si>
  <si>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</si>
  <si>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</si>
  <si>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</si>
  <si>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</si>
  <si>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</si>
  <si>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</si>
  <si>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</si>
  <si>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</si>
  <si>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CONEIXEMENTS IDIOMES COMUNIT. (màx. 1 p)</t>
  </si>
  <si>
    <t>CONEIXEMENTS DE VALENCIÀ (màx. 1 p.)</t>
  </si>
  <si>
    <t>EXPERIÈNCIA LABORAL (màx. 8,00 punts)</t>
  </si>
  <si>
    <t>CAP DE SERVEI DE SERVEIS SOCIALS I INNOVACIÓ</t>
  </si>
  <si>
    <t>4072/2022</t>
  </si>
  <si>
    <t>Com a Funcionari/a en Subgrup A1 en lloc específic de convocatòria o semblant i mateixa àrea i tasques (0,12/mes)</t>
  </si>
  <si>
    <t>Com a Funcionari/a en Subgrup A1 o A2 en lloc de coorinació inferior (0,075/mes)</t>
  </si>
  <si>
    <t>Com a Funcionari/a en Subgrup A1 o A2 en lloc de coorinació inferior en altra AAPP (0,075/mes)</t>
  </si>
  <si>
    <t>Com a Funcionari/a en Subgrup A1 o A2 en lloc de no direcció ni coordinació (0,05/mes)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</si>
</sst>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0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9"/>
      <color rgb="FFFF000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</cellStyleXfs>
  <cellXfs count="230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2" fontId="5" fillId="0" borderId="0" xfId="0" applyNumberFormat="1" applyFont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2" fontId="10" fillId="0" borderId="42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0" fontId="23" fillId="0" borderId="0" xfId="0" applyFont="1" applyAlignment="1" applyProtection="1">
      <alignment horizontal="justify" vertical="center"/>
    </xf>
    <xf numFmtId="0" fontId="24" fillId="0" borderId="0" xfId="0" applyFont="1" applyAlignment="1" applyProtection="1">
      <alignment horizontal="justify"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3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9" fillId="0" borderId="30" xfId="0" applyFont="1" applyFill="1" applyBorder="1" applyAlignment="1" applyProtection="1">
      <alignment vertical="center" wrapText="1"/>
    </xf>
    <xf numFmtId="0" fontId="29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7" fillId="0" borderId="2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2" fontId="28" fillId="0" borderId="2" xfId="0" applyNumberFormat="1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9" fillId="4" borderId="41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21" fillId="5" borderId="10" xfId="0" applyFont="1" applyFill="1" applyBorder="1" applyAlignment="1" applyProtection="1">
      <alignment horizontal="center" vertical="center" wrapText="1"/>
    </xf>
    <xf numFmtId="0" fontId="21" fillId="5" borderId="3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left" vertical="center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3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30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12"/>
  <sheetViews>
    <sheetView showGridLines="0" tabSelected="1" zoomScaleNormal="100" workbookViewId="0">
      <selection activeCell="B161" sqref="B161:C161"/>
    </sheetView>
  </sheetViews>
  <sheetFormatPr baseColWidth="10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6" bestFit="1" customWidth="1"/>
    <col min="13" max="13" width="17.28515625" style="6" bestFit="1" customWidth="1"/>
    <col min="14" max="14" width="32" style="1" customWidth="1"/>
    <col min="15" max="16384" width="11.42578125" style="1"/>
  </cols>
  <sheetData>
    <row r="1" spans="1:12" ht="7.5" customHeight="1" thickBot="1"/>
    <row r="2" spans="1:12" ht="20.25" customHeight="1" thickBot="1">
      <c r="B2" s="7" t="s">
        <v>0</v>
      </c>
      <c r="C2" s="213" t="s">
        <v>88</v>
      </c>
      <c r="D2" s="214"/>
      <c r="E2" s="214"/>
      <c r="F2" s="215"/>
      <c r="G2" s="8" t="s">
        <v>1</v>
      </c>
      <c r="H2" s="151" t="s">
        <v>89</v>
      </c>
      <c r="I2" s="216"/>
    </row>
    <row r="3" spans="1:12" ht="2.25" customHeight="1" thickBot="1"/>
    <row r="4" spans="1:12">
      <c r="B4" s="9" t="s">
        <v>2</v>
      </c>
      <c r="C4" s="10"/>
      <c r="D4" s="10"/>
      <c r="E4" s="11"/>
      <c r="F4" s="11"/>
    </row>
    <row r="5" spans="1:12">
      <c r="B5" s="12" t="s">
        <v>3</v>
      </c>
      <c r="C5" s="13" t="s">
        <v>4</v>
      </c>
      <c r="D5" s="217" t="s">
        <v>5</v>
      </c>
      <c r="E5" s="218"/>
      <c r="F5" s="14" t="s">
        <v>6</v>
      </c>
    </row>
    <row r="6" spans="1:12" ht="15" customHeight="1" thickBot="1">
      <c r="B6" s="15"/>
      <c r="C6" s="16"/>
      <c r="D6" s="219"/>
      <c r="E6" s="220"/>
      <c r="F6" s="17"/>
    </row>
    <row r="7" spans="1:12" ht="6" customHeight="1" thickBot="1"/>
    <row r="8" spans="1:12" ht="13.5" thickBot="1">
      <c r="B8" s="18" t="s">
        <v>7</v>
      </c>
      <c r="C8" s="10"/>
      <c r="D8" s="10"/>
      <c r="E8" s="10"/>
      <c r="F8" s="11"/>
    </row>
    <row r="9" spans="1:12" s="6" customFormat="1" ht="15">
      <c r="A9" s="1"/>
      <c r="B9" s="172" t="s">
        <v>87</v>
      </c>
      <c r="C9" s="173"/>
      <c r="D9" s="173"/>
      <c r="E9" s="173"/>
      <c r="F9" s="173"/>
      <c r="G9" s="173"/>
      <c r="H9" s="173"/>
      <c r="I9" s="173"/>
      <c r="J9" s="173"/>
      <c r="K9" s="174"/>
    </row>
    <row r="10" spans="1:12" ht="21.75" customHeight="1" thickBot="1">
      <c r="B10" s="210" t="s">
        <v>90</v>
      </c>
      <c r="C10" s="211"/>
      <c r="D10" s="211"/>
      <c r="E10" s="211"/>
      <c r="F10" s="211"/>
      <c r="G10" s="211"/>
      <c r="H10" s="211"/>
      <c r="I10" s="221"/>
      <c r="J10" s="221"/>
      <c r="K10" s="222"/>
    </row>
    <row r="11" spans="1:12" ht="24.75" customHeight="1" thickBot="1">
      <c r="A11" s="19" t="s">
        <v>8</v>
      </c>
      <c r="B11" s="148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26"/>
    </row>
    <row r="12" spans="1:12" ht="15" customHeight="1">
      <c r="A12" s="224"/>
      <c r="B12" s="35"/>
      <c r="C12" s="27"/>
      <c r="D12" s="27"/>
      <c r="E12" s="28"/>
      <c r="F12" s="29"/>
      <c r="G12" s="30"/>
      <c r="H12" s="31">
        <f>((((G12-F12+1)))*E12)</f>
        <v>0</v>
      </c>
      <c r="I12" s="32"/>
      <c r="J12" s="33"/>
      <c r="K12" s="34"/>
      <c r="L12" s="26"/>
    </row>
    <row r="13" spans="1:12" ht="15" customHeight="1">
      <c r="A13" s="225"/>
      <c r="B13" s="35"/>
      <c r="C13" s="35"/>
      <c r="D13" s="35"/>
      <c r="E13" s="36"/>
      <c r="F13" s="37"/>
      <c r="G13" s="38"/>
      <c r="H13" s="31">
        <f t="shared" ref="H13:H23" si="0">((((G13-F13+1)))*E13)</f>
        <v>0</v>
      </c>
      <c r="I13" s="39"/>
      <c r="J13" s="40"/>
      <c r="K13" s="34"/>
      <c r="L13" s="26"/>
    </row>
    <row r="14" spans="1:12" ht="15" customHeight="1">
      <c r="A14" s="225"/>
      <c r="B14" s="35"/>
      <c r="C14" s="35"/>
      <c r="D14" s="35"/>
      <c r="E14" s="36"/>
      <c r="F14" s="37"/>
      <c r="G14" s="38"/>
      <c r="H14" s="31">
        <f t="shared" si="0"/>
        <v>0</v>
      </c>
      <c r="I14" s="39"/>
      <c r="J14" s="40"/>
      <c r="K14" s="34"/>
      <c r="L14" s="26"/>
    </row>
    <row r="15" spans="1:12" ht="15" customHeight="1">
      <c r="A15" s="225"/>
      <c r="B15" s="35"/>
      <c r="C15" s="35"/>
      <c r="D15" s="35"/>
      <c r="E15" s="36"/>
      <c r="F15" s="37"/>
      <c r="G15" s="38"/>
      <c r="H15" s="31">
        <f t="shared" si="0"/>
        <v>0</v>
      </c>
      <c r="I15" s="39"/>
      <c r="J15" s="40"/>
      <c r="K15" s="34"/>
      <c r="L15" s="26"/>
    </row>
    <row r="16" spans="1:12" ht="15" customHeight="1">
      <c r="A16" s="225"/>
      <c r="B16" s="35"/>
      <c r="C16" s="35"/>
      <c r="D16" s="35"/>
      <c r="E16" s="36"/>
      <c r="F16" s="37"/>
      <c r="G16" s="38"/>
      <c r="H16" s="31">
        <f t="shared" si="0"/>
        <v>0</v>
      </c>
      <c r="I16" s="39"/>
      <c r="J16" s="40"/>
      <c r="K16" s="34"/>
      <c r="L16" s="26"/>
    </row>
    <row r="17" spans="1:17" ht="15" customHeight="1">
      <c r="A17" s="225"/>
      <c r="B17" s="35"/>
      <c r="C17" s="35"/>
      <c r="D17" s="35"/>
      <c r="E17" s="36"/>
      <c r="F17" s="37"/>
      <c r="G17" s="38"/>
      <c r="H17" s="31">
        <f t="shared" si="0"/>
        <v>0</v>
      </c>
      <c r="I17" s="39"/>
      <c r="J17" s="40"/>
      <c r="K17" s="34"/>
      <c r="L17" s="26"/>
    </row>
    <row r="18" spans="1:17" ht="15" customHeight="1">
      <c r="A18" s="225"/>
      <c r="B18" s="35"/>
      <c r="C18" s="35"/>
      <c r="D18" s="35"/>
      <c r="E18" s="36"/>
      <c r="F18" s="37"/>
      <c r="G18" s="38"/>
      <c r="H18" s="31">
        <f t="shared" si="0"/>
        <v>0</v>
      </c>
      <c r="I18" s="39"/>
      <c r="J18" s="40"/>
      <c r="K18" s="34"/>
    </row>
    <row r="19" spans="1:17" ht="15" customHeight="1">
      <c r="A19" s="225"/>
      <c r="B19" s="35"/>
      <c r="C19" s="35"/>
      <c r="D19" s="35"/>
      <c r="E19" s="36"/>
      <c r="F19" s="37"/>
      <c r="G19" s="38"/>
      <c r="H19" s="31">
        <f t="shared" si="0"/>
        <v>0</v>
      </c>
      <c r="I19" s="39"/>
      <c r="J19" s="40"/>
      <c r="K19" s="34"/>
    </row>
    <row r="20" spans="1:17" ht="15" customHeight="1">
      <c r="A20" s="225"/>
      <c r="B20" s="35"/>
      <c r="C20" s="35"/>
      <c r="D20" s="35"/>
      <c r="E20" s="36"/>
      <c r="F20" s="37"/>
      <c r="G20" s="38"/>
      <c r="H20" s="31">
        <f t="shared" si="0"/>
        <v>0</v>
      </c>
      <c r="I20" s="39"/>
      <c r="J20" s="40"/>
      <c r="K20" s="34"/>
    </row>
    <row r="21" spans="1:17" ht="15" customHeight="1">
      <c r="A21" s="225"/>
      <c r="B21" s="35"/>
      <c r="C21" s="35"/>
      <c r="D21" s="35"/>
      <c r="E21" s="36"/>
      <c r="F21" s="37"/>
      <c r="G21" s="38"/>
      <c r="H21" s="31">
        <f t="shared" si="0"/>
        <v>0</v>
      </c>
      <c r="I21" s="39"/>
      <c r="J21" s="40"/>
      <c r="K21" s="34"/>
    </row>
    <row r="22" spans="1:17" ht="15" customHeight="1">
      <c r="A22" s="225"/>
      <c r="B22" s="35"/>
      <c r="C22" s="35"/>
      <c r="D22" s="35"/>
      <c r="E22" s="36"/>
      <c r="F22" s="37"/>
      <c r="G22" s="38"/>
      <c r="H22" s="31">
        <f t="shared" si="0"/>
        <v>0</v>
      </c>
      <c r="I22" s="39"/>
      <c r="J22" s="40"/>
      <c r="K22" s="34"/>
    </row>
    <row r="23" spans="1:17" ht="15" customHeight="1">
      <c r="A23" s="225"/>
      <c r="B23" s="35"/>
      <c r="C23" s="35"/>
      <c r="D23" s="35"/>
      <c r="E23" s="36"/>
      <c r="F23" s="37"/>
      <c r="G23" s="38"/>
      <c r="H23" s="31">
        <f t="shared" si="0"/>
        <v>0</v>
      </c>
      <c r="I23" s="41"/>
      <c r="J23" s="42"/>
      <c r="K23" s="43"/>
    </row>
    <row r="24" spans="1:17" ht="15" customHeight="1" thickBot="1">
      <c r="A24" s="208" t="s">
        <v>19</v>
      </c>
      <c r="B24" s="208"/>
      <c r="C24" s="208"/>
      <c r="D24" s="208"/>
      <c r="E24" s="208"/>
      <c r="F24" s="208"/>
      <c r="G24" s="209"/>
      <c r="H24" s="44">
        <f>SUM(H12:H23)</f>
        <v>0</v>
      </c>
      <c r="I24" s="45" t="str">
        <f>IF(H24&gt;=30,H24/30,"0")</f>
        <v>0</v>
      </c>
      <c r="J24" s="46">
        <f>IF(I24&lt;1,"0",(ROUNDDOWN(I24,0))*0.12)</f>
        <v>0</v>
      </c>
      <c r="K24" s="47"/>
    </row>
    <row r="25" spans="1:17" s="6" customFormat="1" ht="15" customHeight="1" thickBot="1">
      <c r="A25" s="48"/>
      <c r="B25" s="48"/>
      <c r="C25" s="48"/>
      <c r="D25" s="48"/>
      <c r="E25" s="48"/>
      <c r="F25" s="48"/>
      <c r="G25" s="186" t="s">
        <v>63</v>
      </c>
      <c r="H25" s="187"/>
      <c r="I25" s="188"/>
      <c r="J25" s="49">
        <f>IF(SUM(J11:J24)&gt;8,"8,00",SUM(J11:J24))</f>
        <v>0</v>
      </c>
      <c r="K25" s="50"/>
      <c r="N25" s="1"/>
      <c r="O25" s="1"/>
      <c r="P25" s="1"/>
      <c r="Q25" s="1"/>
    </row>
    <row r="26" spans="1:17" s="6" customFormat="1" ht="13.5" customHeight="1">
      <c r="A26" s="1"/>
      <c r="B26" s="51" t="s">
        <v>20</v>
      </c>
      <c r="C26" s="52"/>
      <c r="D26" s="52"/>
      <c r="E26" s="52"/>
      <c r="F26" s="52"/>
      <c r="G26" s="202"/>
      <c r="H26" s="202"/>
      <c r="I26" s="202"/>
      <c r="J26" s="53"/>
      <c r="K26" s="54"/>
      <c r="N26" s="1"/>
      <c r="O26" s="1"/>
      <c r="P26" s="1"/>
      <c r="Q26" s="1"/>
    </row>
    <row r="27" spans="1:17" s="6" customFormat="1" ht="15" customHeight="1">
      <c r="A27" s="1"/>
      <c r="B27" s="51" t="s">
        <v>21</v>
      </c>
      <c r="C27" s="52"/>
      <c r="D27" s="52"/>
      <c r="E27" s="52"/>
      <c r="F27" s="52"/>
      <c r="G27" s="55"/>
      <c r="H27" s="55"/>
      <c r="I27" s="55"/>
      <c r="J27" s="53"/>
      <c r="K27" s="56"/>
      <c r="N27" s="1"/>
      <c r="O27" s="1"/>
      <c r="P27" s="1"/>
      <c r="Q27" s="1"/>
    </row>
    <row r="28" spans="1:17" s="6" customFormat="1" ht="17.25" customHeight="1" thickBot="1">
      <c r="A28" s="1"/>
      <c r="B28" s="57" t="s">
        <v>22</v>
      </c>
      <c r="C28" s="58"/>
      <c r="D28" s="58"/>
      <c r="E28" s="58"/>
      <c r="F28" s="58"/>
      <c r="G28" s="59"/>
      <c r="H28" s="59"/>
      <c r="I28" s="59"/>
      <c r="J28" s="60"/>
      <c r="K28" s="61"/>
      <c r="N28" s="1"/>
      <c r="O28" s="1"/>
      <c r="P28" s="1"/>
      <c r="Q28" s="1"/>
    </row>
    <row r="29" spans="1:17" s="6" customFormat="1" ht="17.25" customHeight="1">
      <c r="A29" s="1"/>
      <c r="B29" s="51"/>
      <c r="C29" s="52"/>
      <c r="D29" s="52"/>
      <c r="E29" s="52"/>
      <c r="F29" s="52"/>
      <c r="G29" s="52"/>
      <c r="H29" s="62"/>
      <c r="I29" s="63"/>
      <c r="J29" s="64"/>
      <c r="K29" s="65"/>
      <c r="N29" s="1"/>
      <c r="O29" s="1"/>
      <c r="P29" s="1"/>
      <c r="Q29" s="1"/>
    </row>
    <row r="30" spans="1:17" s="6" customFormat="1" ht="17.25" customHeight="1" thickBot="1">
      <c r="A30" s="1"/>
      <c r="B30" s="210" t="s">
        <v>91</v>
      </c>
      <c r="C30" s="211"/>
      <c r="D30" s="211"/>
      <c r="E30" s="211"/>
      <c r="F30" s="211"/>
      <c r="G30" s="211"/>
      <c r="H30" s="211"/>
      <c r="I30" s="211"/>
      <c r="J30" s="211"/>
      <c r="K30" s="212"/>
      <c r="N30" s="1"/>
      <c r="O30" s="1"/>
      <c r="P30" s="1"/>
      <c r="Q30" s="1"/>
    </row>
    <row r="31" spans="1:17" s="6" customFormat="1" ht="34.5" thickBot="1">
      <c r="A31" s="19" t="s">
        <v>8</v>
      </c>
      <c r="B31" s="148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49" t="s">
        <v>17</v>
      </c>
      <c r="K31" s="149" t="s">
        <v>18</v>
      </c>
      <c r="N31" s="1"/>
      <c r="O31" s="1"/>
      <c r="P31" s="1"/>
      <c r="Q31" s="1"/>
    </row>
    <row r="32" spans="1:17" s="6" customFormat="1" ht="17.25" customHeight="1">
      <c r="A32" s="29"/>
      <c r="B32" s="35"/>
      <c r="C32" s="27"/>
      <c r="D32" s="27"/>
      <c r="E32" s="28"/>
      <c r="F32" s="29"/>
      <c r="G32" s="30"/>
      <c r="H32" s="31">
        <f>((((G32-F32+1)))*E32)</f>
        <v>0</v>
      </c>
      <c r="I32" s="32"/>
      <c r="J32" s="33"/>
      <c r="K32" s="34"/>
      <c r="N32" s="1"/>
      <c r="O32" s="1"/>
      <c r="P32" s="1"/>
      <c r="Q32" s="1"/>
    </row>
    <row r="33" spans="1:17" s="6" customFormat="1" ht="17.25" customHeight="1">
      <c r="A33" s="29"/>
      <c r="B33" s="35"/>
      <c r="C33" s="35"/>
      <c r="D33" s="35"/>
      <c r="E33" s="36"/>
      <c r="F33" s="37"/>
      <c r="G33" s="38"/>
      <c r="H33" s="31">
        <f t="shared" ref="H33:H43" si="1">((((G33-F33+1)))*E33)</f>
        <v>0</v>
      </c>
      <c r="I33" s="39"/>
      <c r="J33" s="40"/>
      <c r="K33" s="34"/>
      <c r="N33" s="1"/>
      <c r="O33" s="1"/>
      <c r="P33" s="1"/>
      <c r="Q33" s="1"/>
    </row>
    <row r="34" spans="1:17" s="6" customFormat="1" ht="17.25" customHeight="1">
      <c r="A34" s="29"/>
      <c r="B34" s="35"/>
      <c r="C34" s="35"/>
      <c r="D34" s="35"/>
      <c r="E34" s="36"/>
      <c r="F34" s="37"/>
      <c r="G34" s="38"/>
      <c r="H34" s="31">
        <f t="shared" si="1"/>
        <v>0</v>
      </c>
      <c r="I34" s="39"/>
      <c r="J34" s="40"/>
      <c r="K34" s="34"/>
      <c r="N34" s="1"/>
      <c r="O34" s="1"/>
      <c r="P34" s="1"/>
      <c r="Q34" s="1"/>
    </row>
    <row r="35" spans="1:17" s="6" customFormat="1" ht="17.25" customHeight="1">
      <c r="A35" s="29"/>
      <c r="B35" s="35"/>
      <c r="C35" s="35"/>
      <c r="D35" s="35"/>
      <c r="E35" s="36"/>
      <c r="F35" s="37"/>
      <c r="G35" s="38"/>
      <c r="H35" s="31">
        <f t="shared" si="1"/>
        <v>0</v>
      </c>
      <c r="I35" s="39"/>
      <c r="J35" s="40"/>
      <c r="K35" s="34"/>
      <c r="N35" s="1"/>
      <c r="O35" s="1"/>
      <c r="P35" s="1"/>
      <c r="Q35" s="1"/>
    </row>
    <row r="36" spans="1:17" s="6" customFormat="1" ht="17.25" customHeight="1">
      <c r="A36" s="29"/>
      <c r="B36" s="35"/>
      <c r="C36" s="35"/>
      <c r="D36" s="35"/>
      <c r="E36" s="36"/>
      <c r="F36" s="37"/>
      <c r="G36" s="38"/>
      <c r="H36" s="31">
        <f t="shared" si="1"/>
        <v>0</v>
      </c>
      <c r="I36" s="39"/>
      <c r="J36" s="40"/>
      <c r="K36" s="34"/>
      <c r="N36" s="1"/>
      <c r="O36" s="1"/>
      <c r="P36" s="1"/>
      <c r="Q36" s="1"/>
    </row>
    <row r="37" spans="1:17" s="6" customFormat="1" ht="17.25" customHeight="1">
      <c r="A37" s="29"/>
      <c r="B37" s="35"/>
      <c r="C37" s="35"/>
      <c r="D37" s="35"/>
      <c r="E37" s="36"/>
      <c r="F37" s="37"/>
      <c r="G37" s="38"/>
      <c r="H37" s="31">
        <f t="shared" si="1"/>
        <v>0</v>
      </c>
      <c r="I37" s="39"/>
      <c r="J37" s="40"/>
      <c r="K37" s="34"/>
      <c r="N37" s="1"/>
      <c r="O37" s="1"/>
      <c r="P37" s="1"/>
      <c r="Q37" s="1"/>
    </row>
    <row r="38" spans="1:17" s="6" customFormat="1" ht="17.25" customHeight="1">
      <c r="A38" s="29"/>
      <c r="B38" s="35"/>
      <c r="C38" s="35"/>
      <c r="D38" s="35"/>
      <c r="E38" s="36"/>
      <c r="F38" s="37"/>
      <c r="G38" s="38"/>
      <c r="H38" s="31">
        <f t="shared" si="1"/>
        <v>0</v>
      </c>
      <c r="I38" s="39"/>
      <c r="J38" s="40"/>
      <c r="K38" s="34"/>
      <c r="N38" s="1"/>
      <c r="O38" s="1"/>
      <c r="P38" s="1"/>
      <c r="Q38" s="1"/>
    </row>
    <row r="39" spans="1:17" s="6" customFormat="1" ht="17.25" customHeight="1">
      <c r="A39" s="29"/>
      <c r="B39" s="35"/>
      <c r="C39" s="35"/>
      <c r="D39" s="35"/>
      <c r="E39" s="36"/>
      <c r="F39" s="37"/>
      <c r="G39" s="38"/>
      <c r="H39" s="31">
        <f t="shared" si="1"/>
        <v>0</v>
      </c>
      <c r="I39" s="39"/>
      <c r="J39" s="40"/>
      <c r="K39" s="34"/>
      <c r="N39" s="1"/>
      <c r="O39" s="1"/>
      <c r="P39" s="1"/>
      <c r="Q39" s="1"/>
    </row>
    <row r="40" spans="1:17" s="6" customFormat="1" ht="17.25" customHeight="1">
      <c r="A40" s="29"/>
      <c r="B40" s="35"/>
      <c r="C40" s="35"/>
      <c r="D40" s="35"/>
      <c r="E40" s="36"/>
      <c r="F40" s="37"/>
      <c r="G40" s="38"/>
      <c r="H40" s="31">
        <f t="shared" si="1"/>
        <v>0</v>
      </c>
      <c r="I40" s="39"/>
      <c r="J40" s="40"/>
      <c r="K40" s="34"/>
      <c r="N40" s="1"/>
      <c r="O40" s="1"/>
      <c r="P40" s="1"/>
      <c r="Q40" s="1"/>
    </row>
    <row r="41" spans="1:17" s="6" customFormat="1" ht="17.25" customHeight="1">
      <c r="A41" s="29"/>
      <c r="B41" s="35"/>
      <c r="C41" s="35"/>
      <c r="D41" s="35"/>
      <c r="E41" s="36"/>
      <c r="F41" s="37"/>
      <c r="G41" s="38"/>
      <c r="H41" s="31">
        <f t="shared" si="1"/>
        <v>0</v>
      </c>
      <c r="I41" s="39"/>
      <c r="J41" s="40"/>
      <c r="K41" s="34"/>
      <c r="N41" s="1"/>
      <c r="O41" s="1"/>
      <c r="P41" s="1"/>
      <c r="Q41" s="1"/>
    </row>
    <row r="42" spans="1:17" s="6" customFormat="1" ht="17.25" customHeight="1">
      <c r="A42" s="29"/>
      <c r="B42" s="35"/>
      <c r="C42" s="35"/>
      <c r="D42" s="35"/>
      <c r="E42" s="36"/>
      <c r="F42" s="37"/>
      <c r="G42" s="38"/>
      <c r="H42" s="31">
        <f t="shared" si="1"/>
        <v>0</v>
      </c>
      <c r="I42" s="39"/>
      <c r="J42" s="40"/>
      <c r="K42" s="34"/>
      <c r="N42" s="1"/>
      <c r="O42" s="1"/>
      <c r="P42" s="1"/>
      <c r="Q42" s="1"/>
    </row>
    <row r="43" spans="1:17" s="6" customFormat="1" ht="17.25" customHeight="1">
      <c r="A43" s="29"/>
      <c r="B43" s="35"/>
      <c r="C43" s="35"/>
      <c r="D43" s="35"/>
      <c r="E43" s="36"/>
      <c r="F43" s="37"/>
      <c r="G43" s="38"/>
      <c r="H43" s="31">
        <f t="shared" si="1"/>
        <v>0</v>
      </c>
      <c r="I43" s="41"/>
      <c r="J43" s="42"/>
      <c r="K43" s="43"/>
      <c r="N43" s="1"/>
      <c r="O43" s="1"/>
      <c r="P43" s="1"/>
      <c r="Q43" s="1"/>
    </row>
    <row r="44" spans="1:17" s="6" customFormat="1" ht="17.25" customHeight="1" thickBot="1">
      <c r="A44" s="206" t="s">
        <v>19</v>
      </c>
      <c r="B44" s="206"/>
      <c r="C44" s="206"/>
      <c r="D44" s="206"/>
      <c r="E44" s="206"/>
      <c r="F44" s="206"/>
      <c r="G44" s="207"/>
      <c r="H44" s="44">
        <f>SUM(H32:H43)</f>
        <v>0</v>
      </c>
      <c r="I44" s="45" t="str">
        <f>IF(H44&gt;=30,H44/30,"0")</f>
        <v>0</v>
      </c>
      <c r="J44" s="46">
        <f>IF(I44&lt;1,"0",(ROUNDDOWN(I44,0))*0.075)</f>
        <v>0</v>
      </c>
      <c r="K44" s="47"/>
      <c r="N44" s="1"/>
      <c r="O44" s="1"/>
      <c r="P44" s="1"/>
      <c r="Q44" s="1"/>
    </row>
    <row r="45" spans="1:17" ht="17.25" customHeight="1" thickBot="1">
      <c r="A45" s="48"/>
      <c r="B45" s="48"/>
      <c r="C45" s="48"/>
      <c r="D45" s="48"/>
      <c r="E45" s="48"/>
      <c r="F45" s="48"/>
      <c r="G45" s="186" t="s">
        <v>63</v>
      </c>
      <c r="H45" s="187"/>
      <c r="I45" s="188"/>
      <c r="J45" s="49">
        <f>IF(SUM(J31:J44)&gt;6,"6,00",SUM(J31:J44))</f>
        <v>0</v>
      </c>
      <c r="K45" s="50"/>
    </row>
    <row r="46" spans="1:17" s="6" customFormat="1" ht="17.25" customHeight="1" thickBot="1">
      <c r="A46" s="1"/>
      <c r="B46" s="210" t="s">
        <v>92</v>
      </c>
      <c r="C46" s="211"/>
      <c r="D46" s="211"/>
      <c r="E46" s="211"/>
      <c r="F46" s="211"/>
      <c r="G46" s="211"/>
      <c r="H46" s="211"/>
      <c r="I46" s="211"/>
      <c r="J46" s="211"/>
      <c r="K46" s="212"/>
      <c r="N46" s="1"/>
      <c r="O46" s="1"/>
      <c r="P46" s="1"/>
      <c r="Q46" s="1"/>
    </row>
    <row r="47" spans="1:17" s="6" customFormat="1" ht="34.5" thickBot="1">
      <c r="A47" s="19" t="s">
        <v>8</v>
      </c>
      <c r="B47" s="148" t="s">
        <v>9</v>
      </c>
      <c r="C47" s="20" t="s">
        <v>10</v>
      </c>
      <c r="D47" s="20" t="s">
        <v>11</v>
      </c>
      <c r="E47" s="21" t="s">
        <v>12</v>
      </c>
      <c r="F47" s="20" t="s">
        <v>13</v>
      </c>
      <c r="G47" s="20" t="s">
        <v>14</v>
      </c>
      <c r="H47" s="22" t="s">
        <v>15</v>
      </c>
      <c r="I47" s="23" t="s">
        <v>16</v>
      </c>
      <c r="J47" s="149" t="s">
        <v>17</v>
      </c>
      <c r="K47" s="149" t="s">
        <v>18</v>
      </c>
      <c r="N47" s="1"/>
      <c r="O47" s="1"/>
      <c r="P47" s="1"/>
      <c r="Q47" s="1"/>
    </row>
    <row r="48" spans="1:17" s="6" customFormat="1" ht="17.25" customHeight="1">
      <c r="A48" s="29"/>
      <c r="B48" s="35"/>
      <c r="C48" s="27"/>
      <c r="D48" s="27"/>
      <c r="E48" s="28"/>
      <c r="F48" s="29"/>
      <c r="G48" s="30"/>
      <c r="H48" s="31">
        <f>((((G48-F48+1)))*E48)</f>
        <v>0</v>
      </c>
      <c r="I48" s="32"/>
      <c r="J48" s="33"/>
      <c r="K48" s="34"/>
      <c r="N48" s="1"/>
      <c r="O48" s="1"/>
      <c r="P48" s="1"/>
      <c r="Q48" s="1"/>
    </row>
    <row r="49" spans="1:17" s="6" customFormat="1" ht="17.25" customHeight="1">
      <c r="A49" s="29"/>
      <c r="B49" s="35"/>
      <c r="C49" s="35"/>
      <c r="D49" s="35"/>
      <c r="E49" s="36"/>
      <c r="F49" s="37"/>
      <c r="G49" s="38"/>
      <c r="H49" s="31">
        <f t="shared" ref="H49:H59" si="2">((((G49-F49+1)))*E49)</f>
        <v>0</v>
      </c>
      <c r="I49" s="39"/>
      <c r="J49" s="40"/>
      <c r="K49" s="34"/>
      <c r="N49" s="1"/>
      <c r="O49" s="1"/>
      <c r="P49" s="1"/>
      <c r="Q49" s="1"/>
    </row>
    <row r="50" spans="1:17" s="6" customFormat="1" ht="17.25" customHeight="1">
      <c r="A50" s="29"/>
      <c r="B50" s="35"/>
      <c r="C50" s="35"/>
      <c r="D50" s="35"/>
      <c r="E50" s="36"/>
      <c r="F50" s="37"/>
      <c r="G50" s="38"/>
      <c r="H50" s="31">
        <f t="shared" si="2"/>
        <v>0</v>
      </c>
      <c r="I50" s="39"/>
      <c r="J50" s="40"/>
      <c r="K50" s="34"/>
      <c r="N50" s="1"/>
      <c r="O50" s="1"/>
      <c r="P50" s="1"/>
      <c r="Q50" s="1"/>
    </row>
    <row r="51" spans="1:17" s="6" customFormat="1" ht="17.25" customHeight="1">
      <c r="A51" s="29"/>
      <c r="B51" s="35"/>
      <c r="C51" s="35"/>
      <c r="D51" s="35"/>
      <c r="E51" s="36"/>
      <c r="F51" s="37"/>
      <c r="G51" s="38"/>
      <c r="H51" s="31">
        <f t="shared" si="2"/>
        <v>0</v>
      </c>
      <c r="I51" s="39"/>
      <c r="J51" s="40"/>
      <c r="K51" s="34"/>
      <c r="N51" s="1"/>
      <c r="O51" s="1"/>
      <c r="P51" s="1"/>
      <c r="Q51" s="1"/>
    </row>
    <row r="52" spans="1:17" s="6" customFormat="1" ht="17.25" customHeight="1">
      <c r="A52" s="29"/>
      <c r="B52" s="35"/>
      <c r="C52" s="35"/>
      <c r="D52" s="35"/>
      <c r="E52" s="36"/>
      <c r="F52" s="37"/>
      <c r="G52" s="38"/>
      <c r="H52" s="31">
        <f t="shared" si="2"/>
        <v>0</v>
      </c>
      <c r="I52" s="39"/>
      <c r="J52" s="40"/>
      <c r="K52" s="34"/>
      <c r="N52" s="1"/>
      <c r="O52" s="1"/>
      <c r="P52" s="1"/>
      <c r="Q52" s="1"/>
    </row>
    <row r="53" spans="1:17" s="6" customFormat="1" ht="17.25" customHeight="1">
      <c r="A53" s="29"/>
      <c r="B53" s="35"/>
      <c r="C53" s="35"/>
      <c r="D53" s="35"/>
      <c r="E53" s="36"/>
      <c r="F53" s="37"/>
      <c r="G53" s="38"/>
      <c r="H53" s="31">
        <f t="shared" si="2"/>
        <v>0</v>
      </c>
      <c r="I53" s="39"/>
      <c r="J53" s="40"/>
      <c r="K53" s="34"/>
      <c r="N53" s="1"/>
      <c r="O53" s="1"/>
      <c r="P53" s="1"/>
      <c r="Q53" s="1"/>
    </row>
    <row r="54" spans="1:17" s="6" customFormat="1" ht="17.25" customHeight="1">
      <c r="A54" s="29"/>
      <c r="B54" s="35"/>
      <c r="C54" s="35"/>
      <c r="D54" s="35"/>
      <c r="E54" s="36"/>
      <c r="F54" s="37"/>
      <c r="G54" s="38"/>
      <c r="H54" s="31">
        <f t="shared" si="2"/>
        <v>0</v>
      </c>
      <c r="I54" s="39"/>
      <c r="J54" s="40"/>
      <c r="K54" s="34"/>
      <c r="N54" s="1"/>
      <c r="O54" s="1"/>
      <c r="P54" s="1"/>
      <c r="Q54" s="1"/>
    </row>
    <row r="55" spans="1:17" s="6" customFormat="1" ht="17.25" customHeight="1">
      <c r="A55" s="29"/>
      <c r="B55" s="35"/>
      <c r="C55" s="35"/>
      <c r="D55" s="35"/>
      <c r="E55" s="36"/>
      <c r="F55" s="37"/>
      <c r="G55" s="38"/>
      <c r="H55" s="31">
        <f t="shared" si="2"/>
        <v>0</v>
      </c>
      <c r="I55" s="39"/>
      <c r="J55" s="40"/>
      <c r="K55" s="34"/>
      <c r="N55" s="1"/>
      <c r="O55" s="1"/>
      <c r="P55" s="1"/>
      <c r="Q55" s="1"/>
    </row>
    <row r="56" spans="1:17" s="6" customFormat="1" ht="17.25" customHeight="1">
      <c r="A56" s="29"/>
      <c r="B56" s="35"/>
      <c r="C56" s="35"/>
      <c r="D56" s="35"/>
      <c r="E56" s="36"/>
      <c r="F56" s="37"/>
      <c r="G56" s="38"/>
      <c r="H56" s="31">
        <f t="shared" si="2"/>
        <v>0</v>
      </c>
      <c r="I56" s="39"/>
      <c r="J56" s="40"/>
      <c r="K56" s="34"/>
      <c r="N56" s="1"/>
      <c r="O56" s="1"/>
      <c r="P56" s="1"/>
      <c r="Q56" s="1"/>
    </row>
    <row r="57" spans="1:17" s="6" customFormat="1" ht="17.25" customHeight="1">
      <c r="A57" s="29"/>
      <c r="B57" s="35"/>
      <c r="C57" s="35"/>
      <c r="D57" s="35"/>
      <c r="E57" s="36"/>
      <c r="F57" s="37"/>
      <c r="G57" s="38"/>
      <c r="H57" s="31">
        <f t="shared" si="2"/>
        <v>0</v>
      </c>
      <c r="I57" s="39"/>
      <c r="J57" s="40"/>
      <c r="K57" s="34"/>
      <c r="N57" s="1"/>
      <c r="O57" s="1"/>
      <c r="P57" s="1"/>
      <c r="Q57" s="1"/>
    </row>
    <row r="58" spans="1:17" s="6" customFormat="1" ht="17.25" customHeight="1">
      <c r="A58" s="29"/>
      <c r="B58" s="35"/>
      <c r="C58" s="35"/>
      <c r="D58" s="35"/>
      <c r="E58" s="36"/>
      <c r="F58" s="37"/>
      <c r="G58" s="38"/>
      <c r="H58" s="31">
        <f t="shared" si="2"/>
        <v>0</v>
      </c>
      <c r="I58" s="39"/>
      <c r="J58" s="40"/>
      <c r="K58" s="34"/>
      <c r="N58" s="1"/>
      <c r="O58" s="1"/>
      <c r="P58" s="1"/>
      <c r="Q58" s="1"/>
    </row>
    <row r="59" spans="1:17" s="6" customFormat="1" ht="17.25" customHeight="1">
      <c r="A59" s="29"/>
      <c r="B59" s="35"/>
      <c r="C59" s="35"/>
      <c r="D59" s="35"/>
      <c r="E59" s="36"/>
      <c r="F59" s="37"/>
      <c r="G59" s="38"/>
      <c r="H59" s="31">
        <f t="shared" si="2"/>
        <v>0</v>
      </c>
      <c r="I59" s="41"/>
      <c r="J59" s="42"/>
      <c r="K59" s="43"/>
      <c r="N59" s="1"/>
      <c r="O59" s="1"/>
      <c r="P59" s="1"/>
      <c r="Q59" s="1"/>
    </row>
    <row r="60" spans="1:17" s="6" customFormat="1" ht="17.25" customHeight="1" thickBot="1">
      <c r="A60" s="206" t="s">
        <v>19</v>
      </c>
      <c r="B60" s="206"/>
      <c r="C60" s="206"/>
      <c r="D60" s="206"/>
      <c r="E60" s="206"/>
      <c r="F60" s="206"/>
      <c r="G60" s="207"/>
      <c r="H60" s="44">
        <f>SUM(H48:H59)</f>
        <v>0</v>
      </c>
      <c r="I60" s="45" t="str">
        <f>IF(H60&gt;=30,H60/30,"0")</f>
        <v>0</v>
      </c>
      <c r="J60" s="46">
        <f>IF(I60&lt;1,"0",(ROUNDDOWN(I60,0))*0.075)</f>
        <v>0</v>
      </c>
      <c r="K60" s="47"/>
      <c r="N60" s="1"/>
      <c r="O60" s="1"/>
      <c r="P60" s="1"/>
      <c r="Q60" s="1"/>
    </row>
    <row r="61" spans="1:17" ht="17.25" customHeight="1" thickBot="1">
      <c r="A61" s="48"/>
      <c r="B61" s="48"/>
      <c r="C61" s="48"/>
      <c r="D61" s="48"/>
      <c r="E61" s="48"/>
      <c r="F61" s="48"/>
      <c r="G61" s="186" t="s">
        <v>63</v>
      </c>
      <c r="H61" s="187"/>
      <c r="I61" s="188"/>
      <c r="J61" s="49">
        <f>IF(SUM(J47:J60)&gt;5,"5,00",SUM(J47:J60))</f>
        <v>0</v>
      </c>
      <c r="K61" s="50"/>
    </row>
    <row r="62" spans="1:17" s="6" customFormat="1" ht="17.25" customHeight="1" thickBot="1">
      <c r="A62" s="1"/>
      <c r="B62" s="210" t="s">
        <v>93</v>
      </c>
      <c r="C62" s="211"/>
      <c r="D62" s="211"/>
      <c r="E62" s="211"/>
      <c r="F62" s="211"/>
      <c r="G62" s="211"/>
      <c r="H62" s="211"/>
      <c r="I62" s="211"/>
      <c r="J62" s="211"/>
      <c r="K62" s="212"/>
      <c r="N62" s="1"/>
      <c r="O62" s="1"/>
      <c r="P62" s="1"/>
      <c r="Q62" s="1"/>
    </row>
    <row r="63" spans="1:17" s="6" customFormat="1" ht="34.5" thickBot="1">
      <c r="A63" s="19" t="s">
        <v>8</v>
      </c>
      <c r="B63" s="148" t="s">
        <v>9</v>
      </c>
      <c r="C63" s="20" t="s">
        <v>10</v>
      </c>
      <c r="D63" s="20" t="s">
        <v>11</v>
      </c>
      <c r="E63" s="21" t="s">
        <v>12</v>
      </c>
      <c r="F63" s="20" t="s">
        <v>13</v>
      </c>
      <c r="G63" s="20" t="s">
        <v>14</v>
      </c>
      <c r="H63" s="22" t="s">
        <v>15</v>
      </c>
      <c r="I63" s="23" t="s">
        <v>16</v>
      </c>
      <c r="J63" s="24" t="s">
        <v>17</v>
      </c>
      <c r="K63" s="24" t="s">
        <v>18</v>
      </c>
      <c r="N63" s="1"/>
      <c r="O63" s="1"/>
      <c r="P63" s="1"/>
      <c r="Q63" s="1"/>
    </row>
    <row r="64" spans="1:17" s="6" customFormat="1" ht="17.25" customHeight="1">
      <c r="A64" s="29"/>
      <c r="B64" s="35"/>
      <c r="C64" s="27"/>
      <c r="D64" s="27"/>
      <c r="E64" s="28"/>
      <c r="F64" s="29"/>
      <c r="G64" s="30"/>
      <c r="H64" s="31">
        <f>((((G64-F64+1)))*E64)</f>
        <v>0</v>
      </c>
      <c r="I64" s="32"/>
      <c r="J64" s="33"/>
      <c r="K64" s="34"/>
      <c r="N64" s="1"/>
      <c r="O64" s="1"/>
      <c r="P64" s="1"/>
      <c r="Q64" s="1"/>
    </row>
    <row r="65" spans="1:17" s="6" customFormat="1" ht="17.25" customHeight="1">
      <c r="A65" s="29"/>
      <c r="B65" s="35"/>
      <c r="C65" s="35"/>
      <c r="D65" s="35"/>
      <c r="E65" s="36"/>
      <c r="F65" s="37"/>
      <c r="G65" s="38"/>
      <c r="H65" s="31">
        <f t="shared" ref="H65:H75" si="3">((((G65-F65+1)))*E65)</f>
        <v>0</v>
      </c>
      <c r="I65" s="39"/>
      <c r="J65" s="40"/>
      <c r="K65" s="34"/>
      <c r="N65" s="1"/>
      <c r="O65" s="1"/>
      <c r="P65" s="1"/>
      <c r="Q65" s="1"/>
    </row>
    <row r="66" spans="1:17" s="6" customFormat="1" ht="17.25" customHeight="1">
      <c r="A66" s="29"/>
      <c r="B66" s="35"/>
      <c r="C66" s="35"/>
      <c r="D66" s="35"/>
      <c r="E66" s="36"/>
      <c r="F66" s="37"/>
      <c r="G66" s="38"/>
      <c r="H66" s="31">
        <f t="shared" si="3"/>
        <v>0</v>
      </c>
      <c r="I66" s="39"/>
      <c r="J66" s="40"/>
      <c r="K66" s="34"/>
      <c r="N66" s="1"/>
      <c r="O66" s="1"/>
      <c r="P66" s="1"/>
      <c r="Q66" s="1"/>
    </row>
    <row r="67" spans="1:17" s="6" customFormat="1" ht="17.25" customHeight="1">
      <c r="A67" s="29"/>
      <c r="B67" s="35"/>
      <c r="C67" s="35"/>
      <c r="D67" s="35"/>
      <c r="E67" s="36"/>
      <c r="F67" s="37"/>
      <c r="G67" s="38"/>
      <c r="H67" s="31">
        <f t="shared" si="3"/>
        <v>0</v>
      </c>
      <c r="I67" s="39"/>
      <c r="J67" s="40"/>
      <c r="K67" s="34"/>
      <c r="N67" s="1"/>
      <c r="O67" s="1"/>
      <c r="P67" s="1"/>
      <c r="Q67" s="1"/>
    </row>
    <row r="68" spans="1:17" s="6" customFormat="1" ht="17.25" customHeight="1">
      <c r="A68" s="29"/>
      <c r="B68" s="35"/>
      <c r="C68" s="35"/>
      <c r="D68" s="35"/>
      <c r="E68" s="36"/>
      <c r="F68" s="37"/>
      <c r="G68" s="38"/>
      <c r="H68" s="31">
        <f t="shared" si="3"/>
        <v>0</v>
      </c>
      <c r="I68" s="39"/>
      <c r="J68" s="40"/>
      <c r="K68" s="34"/>
      <c r="N68" s="1"/>
      <c r="O68" s="1"/>
      <c r="P68" s="1"/>
      <c r="Q68" s="1"/>
    </row>
    <row r="69" spans="1:17" s="6" customFormat="1" ht="17.25" customHeight="1">
      <c r="A69" s="29"/>
      <c r="B69" s="35"/>
      <c r="C69" s="35"/>
      <c r="D69" s="35"/>
      <c r="E69" s="36"/>
      <c r="F69" s="37"/>
      <c r="G69" s="38"/>
      <c r="H69" s="31">
        <f t="shared" si="3"/>
        <v>0</v>
      </c>
      <c r="I69" s="39"/>
      <c r="J69" s="40"/>
      <c r="K69" s="34"/>
      <c r="N69" s="1"/>
      <c r="O69" s="1"/>
      <c r="P69" s="1"/>
      <c r="Q69" s="1"/>
    </row>
    <row r="70" spans="1:17" s="6" customFormat="1" ht="17.25" customHeight="1">
      <c r="A70" s="29"/>
      <c r="B70" s="35"/>
      <c r="C70" s="35"/>
      <c r="D70" s="35"/>
      <c r="E70" s="36"/>
      <c r="F70" s="37"/>
      <c r="G70" s="38"/>
      <c r="H70" s="31">
        <f t="shared" si="3"/>
        <v>0</v>
      </c>
      <c r="I70" s="39"/>
      <c r="J70" s="40"/>
      <c r="K70" s="34"/>
      <c r="N70" s="1"/>
      <c r="O70" s="1"/>
      <c r="P70" s="1"/>
      <c r="Q70" s="1"/>
    </row>
    <row r="71" spans="1:17" s="6" customFormat="1" ht="17.25" customHeight="1">
      <c r="A71" s="29"/>
      <c r="B71" s="35"/>
      <c r="C71" s="35"/>
      <c r="D71" s="35"/>
      <c r="E71" s="36"/>
      <c r="F71" s="37"/>
      <c r="G71" s="38"/>
      <c r="H71" s="31">
        <f t="shared" si="3"/>
        <v>0</v>
      </c>
      <c r="I71" s="39"/>
      <c r="J71" s="40"/>
      <c r="K71" s="34"/>
      <c r="N71" s="1"/>
      <c r="O71" s="1"/>
      <c r="P71" s="1"/>
      <c r="Q71" s="1"/>
    </row>
    <row r="72" spans="1:17" s="6" customFormat="1" ht="17.25" customHeight="1">
      <c r="A72" s="29"/>
      <c r="B72" s="35"/>
      <c r="C72" s="35"/>
      <c r="D72" s="35"/>
      <c r="E72" s="36"/>
      <c r="F72" s="37"/>
      <c r="G72" s="38"/>
      <c r="H72" s="31">
        <f t="shared" si="3"/>
        <v>0</v>
      </c>
      <c r="I72" s="39"/>
      <c r="J72" s="40"/>
      <c r="K72" s="34"/>
      <c r="N72" s="1"/>
      <c r="O72" s="1"/>
      <c r="P72" s="1"/>
      <c r="Q72" s="1"/>
    </row>
    <row r="73" spans="1:17" s="6" customFormat="1" ht="17.25" customHeight="1">
      <c r="A73" s="29"/>
      <c r="B73" s="35"/>
      <c r="C73" s="35"/>
      <c r="D73" s="35"/>
      <c r="E73" s="36"/>
      <c r="F73" s="37"/>
      <c r="G73" s="38"/>
      <c r="H73" s="31">
        <f t="shared" si="3"/>
        <v>0</v>
      </c>
      <c r="I73" s="39"/>
      <c r="J73" s="40"/>
      <c r="K73" s="34"/>
      <c r="N73" s="1"/>
      <c r="O73" s="1"/>
      <c r="P73" s="1"/>
      <c r="Q73" s="1"/>
    </row>
    <row r="74" spans="1:17" s="6" customFormat="1" ht="17.25" customHeight="1">
      <c r="A74" s="29"/>
      <c r="B74" s="35"/>
      <c r="C74" s="35"/>
      <c r="D74" s="35"/>
      <c r="E74" s="36"/>
      <c r="F74" s="37"/>
      <c r="G74" s="38"/>
      <c r="H74" s="31">
        <f t="shared" si="3"/>
        <v>0</v>
      </c>
      <c r="I74" s="39"/>
      <c r="J74" s="40"/>
      <c r="K74" s="34"/>
      <c r="N74" s="1"/>
      <c r="O74" s="1"/>
      <c r="P74" s="1"/>
      <c r="Q74" s="1"/>
    </row>
    <row r="75" spans="1:17" s="6" customFormat="1" ht="17.25" customHeight="1">
      <c r="A75" s="29"/>
      <c r="B75" s="35"/>
      <c r="C75" s="35"/>
      <c r="D75" s="35"/>
      <c r="E75" s="36"/>
      <c r="F75" s="37"/>
      <c r="G75" s="38"/>
      <c r="H75" s="31">
        <f t="shared" si="3"/>
        <v>0</v>
      </c>
      <c r="I75" s="41"/>
      <c r="J75" s="42"/>
      <c r="K75" s="43"/>
      <c r="N75" s="1"/>
      <c r="O75" s="1"/>
      <c r="P75" s="1"/>
      <c r="Q75" s="1"/>
    </row>
    <row r="76" spans="1:17" s="6" customFormat="1" ht="17.25" customHeight="1" thickBot="1">
      <c r="A76" s="206" t="s">
        <v>19</v>
      </c>
      <c r="B76" s="206"/>
      <c r="C76" s="206"/>
      <c r="D76" s="206"/>
      <c r="E76" s="206"/>
      <c r="F76" s="206"/>
      <c r="G76" s="207"/>
      <c r="H76" s="44">
        <f>SUM(H64:H75)</f>
        <v>0</v>
      </c>
      <c r="I76" s="45" t="str">
        <f>IF(H76&gt;=30,H76/30,"0")</f>
        <v>0</v>
      </c>
      <c r="J76" s="46">
        <f>IF(I76&lt;1,"0",(ROUNDDOWN(I76,0))*0.05)</f>
        <v>0</v>
      </c>
      <c r="K76" s="47"/>
      <c r="N76" s="1"/>
      <c r="O76" s="1"/>
      <c r="P76" s="1"/>
      <c r="Q76" s="1"/>
    </row>
    <row r="77" spans="1:17" ht="17.25" customHeight="1" thickBot="1">
      <c r="A77" s="48"/>
      <c r="B77" s="48"/>
      <c r="C77" s="48"/>
      <c r="D77" s="48"/>
      <c r="E77" s="48"/>
      <c r="F77" s="48"/>
      <c r="G77" s="186" t="s">
        <v>63</v>
      </c>
      <c r="H77" s="187"/>
      <c r="I77" s="188"/>
      <c r="J77" s="49">
        <f>IF(SUM(J63:J76)&gt;3,"3,00",SUM(J63:J76))</f>
        <v>0</v>
      </c>
      <c r="K77" s="50"/>
    </row>
    <row r="78" spans="1:17" s="6" customFormat="1" ht="17.25" customHeight="1" thickBot="1">
      <c r="A78" s="1"/>
      <c r="B78" s="210" t="s">
        <v>64</v>
      </c>
      <c r="C78" s="211"/>
      <c r="D78" s="211"/>
      <c r="E78" s="211"/>
      <c r="F78" s="211"/>
      <c r="G78" s="211"/>
      <c r="H78" s="211"/>
      <c r="I78" s="211"/>
      <c r="J78" s="211"/>
      <c r="K78" s="212"/>
      <c r="N78" s="1"/>
      <c r="O78" s="1"/>
      <c r="P78" s="1"/>
      <c r="Q78" s="1"/>
    </row>
    <row r="79" spans="1:17" s="6" customFormat="1" ht="34.5" thickBot="1">
      <c r="A79" s="19" t="s">
        <v>8</v>
      </c>
      <c r="B79" s="148" t="s">
        <v>9</v>
      </c>
      <c r="C79" s="20" t="s">
        <v>10</v>
      </c>
      <c r="D79" s="20" t="s">
        <v>11</v>
      </c>
      <c r="E79" s="21" t="s">
        <v>12</v>
      </c>
      <c r="F79" s="20" t="s">
        <v>13</v>
      </c>
      <c r="G79" s="20" t="s">
        <v>14</v>
      </c>
      <c r="H79" s="22" t="s">
        <v>15</v>
      </c>
      <c r="I79" s="23" t="s">
        <v>16</v>
      </c>
      <c r="J79" s="24" t="s">
        <v>17</v>
      </c>
      <c r="K79" s="24" t="s">
        <v>18</v>
      </c>
      <c r="N79" s="1"/>
      <c r="O79" s="1"/>
      <c r="P79" s="1"/>
      <c r="Q79" s="1"/>
    </row>
    <row r="80" spans="1:17" s="6" customFormat="1" ht="17.25" customHeight="1">
      <c r="A80" s="29"/>
      <c r="B80" s="35"/>
      <c r="C80" s="27"/>
      <c r="D80" s="27"/>
      <c r="E80" s="28"/>
      <c r="F80" s="29"/>
      <c r="G80" s="30"/>
      <c r="H80" s="31">
        <f>((((G80-F80+1)))*E80)</f>
        <v>0</v>
      </c>
      <c r="I80" s="32"/>
      <c r="J80" s="33"/>
      <c r="K80" s="34"/>
      <c r="N80" s="1"/>
      <c r="O80" s="1"/>
      <c r="P80" s="1"/>
      <c r="Q80" s="1"/>
    </row>
    <row r="81" spans="1:17" s="6" customFormat="1" ht="17.25" customHeight="1">
      <c r="A81" s="29"/>
      <c r="B81" s="35"/>
      <c r="C81" s="35"/>
      <c r="D81" s="35"/>
      <c r="E81" s="36"/>
      <c r="F81" s="37"/>
      <c r="G81" s="38"/>
      <c r="H81" s="31">
        <f t="shared" ref="H81:H91" si="4">((((G81-F81+1)))*E81)</f>
        <v>0</v>
      </c>
      <c r="I81" s="39"/>
      <c r="J81" s="40"/>
      <c r="K81" s="34"/>
      <c r="N81" s="1"/>
      <c r="O81" s="1"/>
      <c r="P81" s="1"/>
      <c r="Q81" s="1"/>
    </row>
    <row r="82" spans="1:17" s="6" customFormat="1" ht="17.25" customHeight="1">
      <c r="A82" s="29"/>
      <c r="B82" s="35"/>
      <c r="C82" s="35"/>
      <c r="D82" s="35"/>
      <c r="E82" s="36"/>
      <c r="F82" s="37"/>
      <c r="G82" s="38"/>
      <c r="H82" s="31">
        <f t="shared" si="4"/>
        <v>0</v>
      </c>
      <c r="I82" s="39"/>
      <c r="J82" s="40"/>
      <c r="K82" s="34"/>
      <c r="N82" s="1"/>
      <c r="O82" s="1"/>
      <c r="P82" s="1"/>
      <c r="Q82" s="1"/>
    </row>
    <row r="83" spans="1:17" s="6" customFormat="1" ht="17.25" customHeight="1">
      <c r="A83" s="29"/>
      <c r="B83" s="35"/>
      <c r="C83" s="35"/>
      <c r="D83" s="35"/>
      <c r="E83" s="36"/>
      <c r="F83" s="37"/>
      <c r="G83" s="38"/>
      <c r="H83" s="31">
        <f t="shared" si="4"/>
        <v>0</v>
      </c>
      <c r="I83" s="39"/>
      <c r="J83" s="40"/>
      <c r="K83" s="34"/>
      <c r="N83" s="1"/>
      <c r="O83" s="1"/>
      <c r="P83" s="1"/>
      <c r="Q83" s="1"/>
    </row>
    <row r="84" spans="1:17" s="6" customFormat="1" ht="17.25" customHeight="1">
      <c r="A84" s="29"/>
      <c r="B84" s="35"/>
      <c r="C84" s="35"/>
      <c r="D84" s="35"/>
      <c r="E84" s="36"/>
      <c r="F84" s="37"/>
      <c r="G84" s="38"/>
      <c r="H84" s="31">
        <f t="shared" si="4"/>
        <v>0</v>
      </c>
      <c r="I84" s="39"/>
      <c r="J84" s="40"/>
      <c r="K84" s="34"/>
      <c r="N84" s="1"/>
      <c r="O84" s="1"/>
      <c r="P84" s="1"/>
      <c r="Q84" s="1"/>
    </row>
    <row r="85" spans="1:17" s="6" customFormat="1" ht="17.25" customHeight="1">
      <c r="A85" s="29"/>
      <c r="B85" s="35"/>
      <c r="C85" s="35"/>
      <c r="D85" s="35"/>
      <c r="E85" s="36"/>
      <c r="F85" s="37"/>
      <c r="G85" s="38"/>
      <c r="H85" s="31">
        <f t="shared" si="4"/>
        <v>0</v>
      </c>
      <c r="I85" s="39"/>
      <c r="J85" s="40"/>
      <c r="K85" s="34"/>
      <c r="N85" s="1"/>
      <c r="O85" s="1"/>
      <c r="P85" s="1"/>
      <c r="Q85" s="1"/>
    </row>
    <row r="86" spans="1:17" s="6" customFormat="1" ht="17.25" customHeight="1">
      <c r="A86" s="29"/>
      <c r="B86" s="35"/>
      <c r="C86" s="35"/>
      <c r="D86" s="35"/>
      <c r="E86" s="36"/>
      <c r="F86" s="37"/>
      <c r="G86" s="38"/>
      <c r="H86" s="31">
        <f t="shared" si="4"/>
        <v>0</v>
      </c>
      <c r="I86" s="39"/>
      <c r="J86" s="40"/>
      <c r="K86" s="34"/>
      <c r="N86" s="1"/>
      <c r="O86" s="1"/>
      <c r="P86" s="1"/>
      <c r="Q86" s="1"/>
    </row>
    <row r="87" spans="1:17" s="6" customFormat="1" ht="17.25" customHeight="1">
      <c r="A87" s="29"/>
      <c r="B87" s="35"/>
      <c r="C87" s="35"/>
      <c r="D87" s="35"/>
      <c r="E87" s="36"/>
      <c r="F87" s="37"/>
      <c r="G87" s="38"/>
      <c r="H87" s="31">
        <f t="shared" si="4"/>
        <v>0</v>
      </c>
      <c r="I87" s="39"/>
      <c r="J87" s="40"/>
      <c r="K87" s="34"/>
      <c r="N87" s="1"/>
      <c r="O87" s="1"/>
      <c r="P87" s="1"/>
      <c r="Q87" s="1"/>
    </row>
    <row r="88" spans="1:17" s="6" customFormat="1" ht="17.25" customHeight="1">
      <c r="A88" s="29"/>
      <c r="B88" s="35"/>
      <c r="C88" s="35"/>
      <c r="D88" s="35"/>
      <c r="E88" s="36"/>
      <c r="F88" s="37"/>
      <c r="G88" s="38"/>
      <c r="H88" s="31">
        <f t="shared" si="4"/>
        <v>0</v>
      </c>
      <c r="I88" s="39"/>
      <c r="J88" s="40"/>
      <c r="K88" s="34"/>
      <c r="N88" s="1"/>
      <c r="O88" s="1"/>
      <c r="P88" s="1"/>
      <c r="Q88" s="1"/>
    </row>
    <row r="89" spans="1:17" s="6" customFormat="1" ht="17.25" customHeight="1">
      <c r="A89" s="29"/>
      <c r="B89" s="35"/>
      <c r="C89" s="35"/>
      <c r="D89" s="35"/>
      <c r="E89" s="36"/>
      <c r="F89" s="37"/>
      <c r="G89" s="38"/>
      <c r="H89" s="31">
        <f t="shared" si="4"/>
        <v>0</v>
      </c>
      <c r="I89" s="39"/>
      <c r="J89" s="40"/>
      <c r="K89" s="34"/>
      <c r="N89" s="1"/>
      <c r="O89" s="1"/>
      <c r="P89" s="1"/>
      <c r="Q89" s="1"/>
    </row>
    <row r="90" spans="1:17" s="6" customFormat="1" ht="17.25" customHeight="1">
      <c r="A90" s="29"/>
      <c r="B90" s="35"/>
      <c r="C90" s="35"/>
      <c r="D90" s="35"/>
      <c r="E90" s="36"/>
      <c r="F90" s="37"/>
      <c r="G90" s="38"/>
      <c r="H90" s="31">
        <f t="shared" si="4"/>
        <v>0</v>
      </c>
      <c r="I90" s="39"/>
      <c r="J90" s="40"/>
      <c r="K90" s="34"/>
      <c r="N90" s="1"/>
      <c r="O90" s="1"/>
      <c r="P90" s="1"/>
      <c r="Q90" s="1"/>
    </row>
    <row r="91" spans="1:17" s="6" customFormat="1" ht="17.25" customHeight="1">
      <c r="A91" s="29"/>
      <c r="B91" s="35"/>
      <c r="C91" s="35"/>
      <c r="D91" s="35"/>
      <c r="E91" s="36"/>
      <c r="F91" s="37"/>
      <c r="G91" s="38"/>
      <c r="H91" s="31">
        <f t="shared" si="4"/>
        <v>0</v>
      </c>
      <c r="I91" s="41"/>
      <c r="J91" s="42"/>
      <c r="K91" s="43"/>
      <c r="N91" s="1"/>
      <c r="O91" s="1"/>
      <c r="P91" s="1"/>
      <c r="Q91" s="1"/>
    </row>
    <row r="92" spans="1:17" s="6" customFormat="1" ht="17.25" customHeight="1" thickBot="1">
      <c r="A92" s="206" t="s">
        <v>19</v>
      </c>
      <c r="B92" s="206"/>
      <c r="C92" s="206"/>
      <c r="D92" s="206"/>
      <c r="E92" s="206"/>
      <c r="F92" s="206"/>
      <c r="G92" s="207"/>
      <c r="H92" s="44">
        <f>SUM(H80:H91)</f>
        <v>0</v>
      </c>
      <c r="I92" s="45" t="str">
        <f>IF(H92&gt;=30,H92/30,"0")</f>
        <v>0</v>
      </c>
      <c r="J92" s="46">
        <f>IF(I92&lt;1,"0",(ROUNDDOWN(I92,0))*0.03)</f>
        <v>0</v>
      </c>
      <c r="K92" s="47"/>
      <c r="N92" s="1"/>
      <c r="O92" s="1"/>
      <c r="P92" s="1"/>
      <c r="Q92" s="1"/>
    </row>
    <row r="93" spans="1:17" ht="17.25" customHeight="1" thickBot="1">
      <c r="A93" s="48"/>
      <c r="B93" s="48"/>
      <c r="C93" s="48"/>
      <c r="D93" s="48"/>
      <c r="E93" s="48"/>
      <c r="F93" s="48"/>
      <c r="G93" s="186" t="s">
        <v>63</v>
      </c>
      <c r="H93" s="187"/>
      <c r="I93" s="188"/>
      <c r="J93" s="49">
        <f>IF(SUM(J79:J92)&gt;2,"2,00",SUM(J79:J92))</f>
        <v>0</v>
      </c>
      <c r="K93" s="50"/>
    </row>
    <row r="94" spans="1:17" ht="17.25" customHeight="1">
      <c r="B94" s="51" t="s">
        <v>20</v>
      </c>
      <c r="C94" s="52"/>
      <c r="D94" s="52"/>
      <c r="E94" s="52"/>
      <c r="F94" s="52"/>
      <c r="G94" s="202"/>
      <c r="H94" s="202"/>
      <c r="I94" s="202"/>
      <c r="J94" s="53"/>
      <c r="K94" s="54"/>
    </row>
    <row r="95" spans="1:17" ht="17.25" customHeight="1">
      <c r="B95" s="51" t="s">
        <v>23</v>
      </c>
      <c r="C95" s="52"/>
      <c r="D95" s="52"/>
      <c r="E95" s="52"/>
      <c r="F95" s="52"/>
      <c r="G95" s="55"/>
      <c r="H95" s="55"/>
      <c r="I95" s="55"/>
      <c r="J95" s="53"/>
      <c r="K95" s="56"/>
    </row>
    <row r="96" spans="1:17" ht="17.25" customHeight="1" thickBot="1">
      <c r="B96" s="57" t="s">
        <v>24</v>
      </c>
      <c r="C96" s="58"/>
      <c r="D96" s="58"/>
      <c r="E96" s="58"/>
      <c r="F96" s="58"/>
      <c r="G96" s="59"/>
      <c r="H96" s="59"/>
      <c r="I96" s="59"/>
      <c r="J96" s="60"/>
      <c r="K96" s="61"/>
    </row>
    <row r="97" spans="1:15" ht="17.25" customHeight="1" thickBot="1">
      <c r="B97" s="66"/>
      <c r="C97" s="203" t="s">
        <v>25</v>
      </c>
      <c r="D97" s="204"/>
      <c r="E97" s="204"/>
      <c r="F97" s="204"/>
      <c r="G97" s="204"/>
      <c r="H97" s="204"/>
      <c r="I97" s="205"/>
      <c r="J97" s="49">
        <f>IF((J25+J77+J93+J61+J45)&gt;8,"8,00",(J25+J77+J93+J45+J61))</f>
        <v>0</v>
      </c>
      <c r="K97" s="67"/>
    </row>
    <row r="98" spans="1:15" ht="17.25" customHeight="1" thickBot="1">
      <c r="B98" s="51"/>
      <c r="C98" s="52"/>
      <c r="D98" s="52"/>
      <c r="E98" s="52"/>
      <c r="F98" s="52"/>
      <c r="G98" s="52"/>
      <c r="H98" s="62"/>
      <c r="I98" s="63"/>
      <c r="J98" s="64"/>
      <c r="K98" s="65"/>
    </row>
    <row r="99" spans="1:15" s="6" customFormat="1" ht="15">
      <c r="A99" s="1"/>
      <c r="B99" s="172" t="s">
        <v>69</v>
      </c>
      <c r="C99" s="173"/>
      <c r="D99" s="173"/>
      <c r="E99" s="173"/>
      <c r="F99" s="173"/>
      <c r="G99" s="173"/>
      <c r="H99" s="173"/>
      <c r="I99" s="173"/>
      <c r="J99" s="173"/>
      <c r="K99" s="174"/>
    </row>
    <row r="100" spans="1:15" ht="13.5" thickBot="1">
      <c r="B100" s="155" t="s">
        <v>70</v>
      </c>
      <c r="C100" s="156"/>
      <c r="D100" s="156"/>
      <c r="E100" s="156"/>
      <c r="F100" s="156"/>
      <c r="G100" s="156"/>
      <c r="H100" s="156"/>
      <c r="I100" s="156"/>
      <c r="J100" s="156"/>
      <c r="K100" s="157"/>
      <c r="O100" s="1" t="s">
        <v>26</v>
      </c>
    </row>
    <row r="101" spans="1:15" ht="34.5" thickBot="1">
      <c r="A101" s="68" t="s">
        <v>8</v>
      </c>
      <c r="B101" s="158" t="s">
        <v>27</v>
      </c>
      <c r="C101" s="158"/>
      <c r="D101" s="158"/>
      <c r="E101" s="159" t="s">
        <v>28</v>
      </c>
      <c r="F101" s="160"/>
      <c r="G101" s="69" t="s">
        <v>29</v>
      </c>
      <c r="H101" s="70"/>
      <c r="I101" s="63"/>
      <c r="J101" s="71" t="s">
        <v>17</v>
      </c>
      <c r="K101" s="161" t="s">
        <v>18</v>
      </c>
      <c r="L101" s="1"/>
      <c r="M101" s="1"/>
    </row>
    <row r="102" spans="1:15" ht="15">
      <c r="A102" s="72"/>
      <c r="B102" s="163"/>
      <c r="C102" s="164"/>
      <c r="D102" s="165"/>
      <c r="E102" s="154"/>
      <c r="F102" s="153"/>
      <c r="G102" s="73"/>
      <c r="H102" s="62"/>
      <c r="I102" s="63"/>
      <c r="J102" s="74" t="str">
        <f>IF(G102="15h a 24h","0,05",IF(G102="25h a 49h","0,10",IF(G102="50h a 74h","0,20",IF(G102="75h a 99h","0,30",IF(G102="100h a 199h","0,40",IF(G102="200h o més","0,50","0,00"))))))</f>
        <v>0,00</v>
      </c>
      <c r="K102" s="162"/>
      <c r="L102" s="1"/>
      <c r="M102" s="1"/>
    </row>
    <row r="103" spans="1:15">
      <c r="A103" s="72"/>
      <c r="B103" s="152"/>
      <c r="C103" s="154"/>
      <c r="D103" s="153"/>
      <c r="E103" s="152"/>
      <c r="F103" s="153"/>
      <c r="G103" s="73"/>
      <c r="H103" s="62"/>
      <c r="I103" s="63"/>
      <c r="J103" s="74" t="str">
        <f t="shared" ref="J103:J120" si="5">IF(G103="15h a 24h","0,05",IF(G103="25h a 49h","0,10",IF(G103="50h a 74h","0,20",IF(G103="75h a 99h","0,30",IF(G103="100h a 199h","0,40",IF(G103="200h o més","0,50","0,00"))))))</f>
        <v>0,00</v>
      </c>
      <c r="K103" s="75"/>
      <c r="L103" s="76"/>
      <c r="M103" s="6" t="s">
        <v>30</v>
      </c>
    </row>
    <row r="104" spans="1:15">
      <c r="A104" s="72"/>
      <c r="B104" s="151"/>
      <c r="C104" s="151"/>
      <c r="D104" s="151"/>
      <c r="E104" s="152"/>
      <c r="F104" s="153"/>
      <c r="G104" s="73"/>
      <c r="H104" s="62"/>
      <c r="I104" s="63"/>
      <c r="J104" s="74" t="str">
        <f t="shared" si="5"/>
        <v>0,00</v>
      </c>
      <c r="K104" s="75"/>
      <c r="L104" s="1"/>
      <c r="M104" s="6" t="s">
        <v>31</v>
      </c>
    </row>
    <row r="105" spans="1:15">
      <c r="A105" s="72"/>
      <c r="B105" s="151"/>
      <c r="C105" s="151"/>
      <c r="D105" s="151"/>
      <c r="E105" s="152"/>
      <c r="F105" s="153"/>
      <c r="G105" s="73"/>
      <c r="H105" s="62"/>
      <c r="I105" s="63"/>
      <c r="J105" s="74" t="str">
        <f t="shared" si="5"/>
        <v>0,00</v>
      </c>
      <c r="K105" s="75"/>
      <c r="L105" s="1"/>
      <c r="M105" s="6" t="s">
        <v>32</v>
      </c>
    </row>
    <row r="106" spans="1:15">
      <c r="A106" s="72"/>
      <c r="B106" s="151"/>
      <c r="C106" s="151"/>
      <c r="D106" s="151"/>
      <c r="E106" s="152"/>
      <c r="F106" s="153"/>
      <c r="G106" s="73"/>
      <c r="H106" s="62"/>
      <c r="I106" s="63"/>
      <c r="J106" s="74" t="str">
        <f t="shared" si="5"/>
        <v>0,00</v>
      </c>
      <c r="K106" s="75"/>
      <c r="L106" s="1"/>
      <c r="M106" s="6" t="s">
        <v>33</v>
      </c>
    </row>
    <row r="107" spans="1:15">
      <c r="A107" s="72"/>
      <c r="B107" s="151"/>
      <c r="C107" s="151"/>
      <c r="D107" s="151"/>
      <c r="E107" s="152"/>
      <c r="F107" s="153"/>
      <c r="G107" s="73"/>
      <c r="H107" s="62"/>
      <c r="I107" s="63"/>
      <c r="J107" s="74" t="str">
        <f t="shared" si="5"/>
        <v>0,00</v>
      </c>
      <c r="K107" s="75"/>
      <c r="L107" s="1"/>
      <c r="M107" s="6" t="s">
        <v>72</v>
      </c>
    </row>
    <row r="108" spans="1:15">
      <c r="A108" s="72"/>
      <c r="B108" s="151"/>
      <c r="C108" s="151"/>
      <c r="D108" s="151"/>
      <c r="E108" s="77"/>
      <c r="F108" s="78"/>
      <c r="G108" s="73"/>
      <c r="H108" s="62"/>
      <c r="I108" s="63"/>
      <c r="J108" s="74" t="str">
        <f t="shared" si="5"/>
        <v>0,00</v>
      </c>
      <c r="K108" s="75"/>
      <c r="L108" s="1"/>
      <c r="M108" s="6" t="s">
        <v>73</v>
      </c>
    </row>
    <row r="109" spans="1:15">
      <c r="A109" s="72"/>
      <c r="B109" s="151"/>
      <c r="C109" s="151"/>
      <c r="D109" s="151"/>
      <c r="E109" s="77"/>
      <c r="F109" s="78"/>
      <c r="G109" s="73"/>
      <c r="H109" s="62"/>
      <c r="I109" s="63"/>
      <c r="J109" s="74" t="str">
        <f t="shared" si="5"/>
        <v>0,00</v>
      </c>
      <c r="K109" s="75"/>
      <c r="L109" s="1"/>
    </row>
    <row r="110" spans="1:15">
      <c r="A110" s="72"/>
      <c r="B110" s="151"/>
      <c r="C110" s="151"/>
      <c r="D110" s="151"/>
      <c r="E110" s="77"/>
      <c r="F110" s="78"/>
      <c r="G110" s="73"/>
      <c r="H110" s="62"/>
      <c r="I110" s="63"/>
      <c r="J110" s="74" t="str">
        <f t="shared" si="5"/>
        <v>0,00</v>
      </c>
      <c r="K110" s="75"/>
      <c r="L110" s="1"/>
    </row>
    <row r="111" spans="1:15">
      <c r="A111" s="72"/>
      <c r="B111" s="151"/>
      <c r="C111" s="151"/>
      <c r="D111" s="151"/>
      <c r="E111" s="77"/>
      <c r="F111" s="78"/>
      <c r="G111" s="73"/>
      <c r="H111" s="62"/>
      <c r="I111" s="63"/>
      <c r="J111" s="74" t="str">
        <f t="shared" si="5"/>
        <v>0,00</v>
      </c>
      <c r="K111" s="75"/>
      <c r="L111" s="1"/>
    </row>
    <row r="112" spans="1:15">
      <c r="A112" s="72"/>
      <c r="B112" s="151"/>
      <c r="C112" s="151"/>
      <c r="D112" s="151"/>
      <c r="E112" s="77"/>
      <c r="F112" s="78"/>
      <c r="G112" s="73"/>
      <c r="H112" s="62"/>
      <c r="I112" s="63"/>
      <c r="J112" s="74" t="str">
        <f t="shared" si="5"/>
        <v>0,00</v>
      </c>
      <c r="K112" s="75"/>
      <c r="L112" s="1"/>
    </row>
    <row r="113" spans="1:15">
      <c r="A113" s="72"/>
      <c r="B113" s="151"/>
      <c r="C113" s="151"/>
      <c r="D113" s="151"/>
      <c r="E113" s="77"/>
      <c r="F113" s="78"/>
      <c r="G113" s="73"/>
      <c r="H113" s="62"/>
      <c r="I113" s="63"/>
      <c r="J113" s="74" t="str">
        <f t="shared" si="5"/>
        <v>0,00</v>
      </c>
      <c r="K113" s="75"/>
      <c r="L113" s="1"/>
    </row>
    <row r="114" spans="1:15" ht="15" customHeight="1">
      <c r="A114" s="72"/>
      <c r="B114" s="151"/>
      <c r="C114" s="151"/>
      <c r="D114" s="151"/>
      <c r="E114" s="152"/>
      <c r="F114" s="153"/>
      <c r="G114" s="73"/>
      <c r="H114" s="62"/>
      <c r="I114" s="63"/>
      <c r="J114" s="74" t="str">
        <f t="shared" si="5"/>
        <v>0,00</v>
      </c>
      <c r="K114" s="75"/>
      <c r="L114" s="1"/>
    </row>
    <row r="115" spans="1:15" ht="15" customHeight="1">
      <c r="A115" s="72"/>
      <c r="B115" s="151"/>
      <c r="C115" s="151"/>
      <c r="D115" s="151"/>
      <c r="E115" s="152"/>
      <c r="F115" s="153"/>
      <c r="G115" s="73"/>
      <c r="H115" s="62"/>
      <c r="I115" s="63"/>
      <c r="J115" s="74" t="str">
        <f t="shared" si="5"/>
        <v>0,00</v>
      </c>
      <c r="K115" s="75"/>
    </row>
    <row r="116" spans="1:15" ht="15" customHeight="1">
      <c r="A116" s="72"/>
      <c r="B116" s="151"/>
      <c r="C116" s="151"/>
      <c r="D116" s="151"/>
      <c r="E116" s="152"/>
      <c r="F116" s="153"/>
      <c r="G116" s="73"/>
      <c r="H116" s="62"/>
      <c r="I116" s="63"/>
      <c r="J116" s="74" t="str">
        <f t="shared" si="5"/>
        <v>0,00</v>
      </c>
      <c r="K116" s="75"/>
    </row>
    <row r="117" spans="1:15" ht="15" customHeight="1">
      <c r="A117" s="72"/>
      <c r="B117" s="151"/>
      <c r="C117" s="151"/>
      <c r="D117" s="151"/>
      <c r="E117" s="152"/>
      <c r="F117" s="153"/>
      <c r="G117" s="73"/>
      <c r="H117" s="62"/>
      <c r="I117" s="63"/>
      <c r="J117" s="74" t="str">
        <f t="shared" si="5"/>
        <v>0,00</v>
      </c>
      <c r="K117" s="75"/>
    </row>
    <row r="118" spans="1:15" ht="15" customHeight="1">
      <c r="A118" s="72"/>
      <c r="B118" s="151"/>
      <c r="C118" s="151"/>
      <c r="D118" s="151"/>
      <c r="E118" s="152"/>
      <c r="F118" s="153"/>
      <c r="G118" s="73"/>
      <c r="H118" s="62"/>
      <c r="I118" s="63"/>
      <c r="J118" s="74" t="str">
        <f t="shared" si="5"/>
        <v>0,00</v>
      </c>
      <c r="K118" s="75"/>
      <c r="L118" s="26"/>
    </row>
    <row r="119" spans="1:15" ht="15" customHeight="1">
      <c r="A119" s="72"/>
      <c r="B119" s="151"/>
      <c r="C119" s="151"/>
      <c r="D119" s="151"/>
      <c r="E119" s="152"/>
      <c r="F119" s="153"/>
      <c r="G119" s="73"/>
      <c r="H119" s="62"/>
      <c r="I119" s="63"/>
      <c r="J119" s="74" t="str">
        <f t="shared" si="5"/>
        <v>0,00</v>
      </c>
      <c r="K119" s="75"/>
    </row>
    <row r="120" spans="1:15" ht="15" customHeight="1" thickBot="1">
      <c r="A120" s="72"/>
      <c r="B120" s="151"/>
      <c r="C120" s="151"/>
      <c r="D120" s="151"/>
      <c r="E120" s="152"/>
      <c r="F120" s="153"/>
      <c r="G120" s="73"/>
      <c r="H120" s="62"/>
      <c r="I120" s="63"/>
      <c r="J120" s="74" t="str">
        <f t="shared" si="5"/>
        <v>0,00</v>
      </c>
      <c r="K120" s="75"/>
    </row>
    <row r="121" spans="1:15" ht="15" customHeight="1" thickBot="1">
      <c r="A121" s="226"/>
      <c r="B121" s="66"/>
      <c r="C121" s="52"/>
      <c r="D121" s="52"/>
      <c r="E121" s="52"/>
      <c r="F121" s="52"/>
      <c r="G121" s="150" t="s">
        <v>35</v>
      </c>
      <c r="H121" s="150"/>
      <c r="I121" s="150"/>
      <c r="J121" s="49">
        <f>IF((J102+J103+J104+J105+J106+J107++J108+J109+J110+J111+J112+J113+J114+J115+J116+J117+J118+J119+J120)&gt;3,"3,00",(J102+J103+J104+J105+J106+J107+J108+J109+J110+J111+J112+J113+J114+J115+J116+J117+J118+J119+J120))</f>
        <v>0</v>
      </c>
      <c r="K121" s="67"/>
    </row>
    <row r="122" spans="1:15" ht="13.5" thickBot="1">
      <c r="B122" s="155" t="s">
        <v>74</v>
      </c>
      <c r="C122" s="156"/>
      <c r="D122" s="156"/>
      <c r="E122" s="156"/>
      <c r="F122" s="156"/>
      <c r="G122" s="156"/>
      <c r="H122" s="156"/>
      <c r="I122" s="156"/>
      <c r="J122" s="156"/>
      <c r="K122" s="157"/>
      <c r="O122" s="1" t="s">
        <v>26</v>
      </c>
    </row>
    <row r="123" spans="1:15" ht="34.5" thickBot="1">
      <c r="A123" s="68" t="s">
        <v>8</v>
      </c>
      <c r="B123" s="158" t="s">
        <v>27</v>
      </c>
      <c r="C123" s="158"/>
      <c r="D123" s="158"/>
      <c r="E123" s="159" t="s">
        <v>28</v>
      </c>
      <c r="F123" s="160"/>
      <c r="G123" s="69" t="s">
        <v>29</v>
      </c>
      <c r="H123" s="70"/>
      <c r="I123" s="63"/>
      <c r="J123" s="71" t="s">
        <v>17</v>
      </c>
      <c r="K123" s="161" t="s">
        <v>18</v>
      </c>
      <c r="L123" s="1"/>
      <c r="M123" s="1"/>
    </row>
    <row r="124" spans="1:15" ht="15">
      <c r="A124" s="72"/>
      <c r="B124" s="163"/>
      <c r="C124" s="164"/>
      <c r="D124" s="165"/>
      <c r="E124" s="154"/>
      <c r="F124" s="153"/>
      <c r="G124" s="73"/>
      <c r="H124" s="62"/>
      <c r="I124" s="63"/>
      <c r="J124" s="74" t="str">
        <f>IF(G124="15h a 24h","0,0625",IF(G124="25h a 49h","0,125",IF(G124="50h a 74h","0,25",IF(G124="75h a 99h","0,375",IF(G124="100h a 199h","0,50",IF(G124="200h o més","0,625","0,00"))))))</f>
        <v>0,00</v>
      </c>
      <c r="K124" s="162"/>
      <c r="L124" s="1"/>
    </row>
    <row r="125" spans="1:15">
      <c r="A125" s="72"/>
      <c r="B125" s="152"/>
      <c r="C125" s="154"/>
      <c r="D125" s="153"/>
      <c r="E125" s="152"/>
      <c r="F125" s="153"/>
      <c r="G125" s="73"/>
      <c r="H125" s="62"/>
      <c r="I125" s="63"/>
      <c r="J125" s="74" t="str">
        <f t="shared" ref="J125:J142" si="6">IF(G125="15h a 24h","0,0625",IF(G125="25h a 49h","0,125",IF(G125="50h a 74h","0,25",IF(G125="75h a 99h","0,375",IF(G125="100h a 199h","0,50",IF(G125="200h o més","0,625","0,00"))))))</f>
        <v>0,00</v>
      </c>
      <c r="K125" s="75"/>
      <c r="L125" s="76"/>
      <c r="M125" s="6" t="s">
        <v>30</v>
      </c>
    </row>
    <row r="126" spans="1:15">
      <c r="A126" s="72"/>
      <c r="B126" s="151"/>
      <c r="C126" s="151"/>
      <c r="D126" s="151"/>
      <c r="E126" s="152"/>
      <c r="F126" s="153"/>
      <c r="G126" s="73"/>
      <c r="H126" s="62"/>
      <c r="I126" s="63"/>
      <c r="J126" s="74" t="str">
        <f t="shared" si="6"/>
        <v>0,00</v>
      </c>
      <c r="K126" s="75"/>
      <c r="L126" s="1"/>
      <c r="M126" s="6" t="s">
        <v>31</v>
      </c>
    </row>
    <row r="127" spans="1:15">
      <c r="A127" s="72"/>
      <c r="B127" s="151"/>
      <c r="C127" s="151"/>
      <c r="D127" s="151"/>
      <c r="E127" s="152"/>
      <c r="F127" s="153"/>
      <c r="G127" s="73"/>
      <c r="H127" s="62"/>
      <c r="I127" s="63"/>
      <c r="J127" s="74" t="str">
        <f t="shared" si="6"/>
        <v>0,00</v>
      </c>
      <c r="K127" s="75"/>
      <c r="L127" s="1"/>
      <c r="M127" s="6" t="s">
        <v>32</v>
      </c>
    </row>
    <row r="128" spans="1:15">
      <c r="A128" s="72"/>
      <c r="B128" s="151"/>
      <c r="C128" s="151"/>
      <c r="D128" s="151"/>
      <c r="E128" s="152"/>
      <c r="F128" s="153"/>
      <c r="G128" s="73"/>
      <c r="H128" s="62"/>
      <c r="I128" s="63"/>
      <c r="J128" s="74" t="str">
        <f t="shared" si="6"/>
        <v>0,00</v>
      </c>
      <c r="K128" s="75"/>
      <c r="L128" s="1"/>
      <c r="M128" s="6" t="s">
        <v>33</v>
      </c>
    </row>
    <row r="129" spans="1:15">
      <c r="A129" s="72"/>
      <c r="B129" s="151"/>
      <c r="C129" s="151"/>
      <c r="D129" s="151"/>
      <c r="E129" s="152"/>
      <c r="F129" s="153"/>
      <c r="G129" s="73"/>
      <c r="H129" s="62"/>
      <c r="I129" s="63"/>
      <c r="J129" s="74" t="str">
        <f t="shared" si="6"/>
        <v>0,00</v>
      </c>
      <c r="K129" s="75"/>
      <c r="L129" s="1"/>
      <c r="M129" s="6" t="s">
        <v>34</v>
      </c>
    </row>
    <row r="130" spans="1:15">
      <c r="A130" s="72"/>
      <c r="B130" s="151"/>
      <c r="C130" s="151"/>
      <c r="D130" s="151"/>
      <c r="E130" s="77"/>
      <c r="F130" s="78"/>
      <c r="G130" s="73"/>
      <c r="H130" s="62"/>
      <c r="I130" s="63"/>
      <c r="J130" s="74" t="str">
        <f t="shared" si="6"/>
        <v>0,00</v>
      </c>
      <c r="K130" s="75"/>
      <c r="L130" s="1"/>
    </row>
    <row r="131" spans="1:15">
      <c r="A131" s="72"/>
      <c r="B131" s="151"/>
      <c r="C131" s="151"/>
      <c r="D131" s="151"/>
      <c r="E131" s="77"/>
      <c r="F131" s="78"/>
      <c r="G131" s="73"/>
      <c r="H131" s="62"/>
      <c r="I131" s="63"/>
      <c r="J131" s="74" t="str">
        <f t="shared" si="6"/>
        <v>0,00</v>
      </c>
      <c r="K131" s="75"/>
      <c r="L131" s="1"/>
    </row>
    <row r="132" spans="1:15">
      <c r="A132" s="72"/>
      <c r="B132" s="151"/>
      <c r="C132" s="151"/>
      <c r="D132" s="151"/>
      <c r="E132" s="77"/>
      <c r="F132" s="78"/>
      <c r="G132" s="73"/>
      <c r="H132" s="62"/>
      <c r="I132" s="63"/>
      <c r="J132" s="74" t="str">
        <f t="shared" si="6"/>
        <v>0,00</v>
      </c>
      <c r="K132" s="75"/>
      <c r="L132" s="1"/>
    </row>
    <row r="133" spans="1:15">
      <c r="A133" s="72"/>
      <c r="B133" s="151"/>
      <c r="C133" s="151"/>
      <c r="D133" s="151"/>
      <c r="E133" s="77"/>
      <c r="F133" s="78"/>
      <c r="G133" s="73"/>
      <c r="H133" s="62"/>
      <c r="I133" s="63"/>
      <c r="J133" s="74" t="str">
        <f t="shared" si="6"/>
        <v>0,00</v>
      </c>
      <c r="K133" s="75"/>
      <c r="L133" s="1"/>
    </row>
    <row r="134" spans="1:15">
      <c r="A134" s="72"/>
      <c r="B134" s="151"/>
      <c r="C134" s="151"/>
      <c r="D134" s="151"/>
      <c r="E134" s="77"/>
      <c r="F134" s="78"/>
      <c r="G134" s="73"/>
      <c r="H134" s="62"/>
      <c r="I134" s="63"/>
      <c r="J134" s="74" t="str">
        <f t="shared" si="6"/>
        <v>0,00</v>
      </c>
      <c r="K134" s="75"/>
      <c r="L134" s="1"/>
    </row>
    <row r="135" spans="1:15">
      <c r="A135" s="72"/>
      <c r="B135" s="151"/>
      <c r="C135" s="151"/>
      <c r="D135" s="151"/>
      <c r="E135" s="77"/>
      <c r="F135" s="78"/>
      <c r="G135" s="73"/>
      <c r="H135" s="62"/>
      <c r="I135" s="63"/>
      <c r="J135" s="74" t="str">
        <f t="shared" si="6"/>
        <v>0,00</v>
      </c>
      <c r="K135" s="75"/>
      <c r="L135" s="1"/>
    </row>
    <row r="136" spans="1:15" ht="15" customHeight="1">
      <c r="A136" s="72"/>
      <c r="B136" s="151"/>
      <c r="C136" s="151"/>
      <c r="D136" s="151"/>
      <c r="E136" s="152"/>
      <c r="F136" s="153"/>
      <c r="G136" s="73"/>
      <c r="H136" s="62"/>
      <c r="I136" s="63"/>
      <c r="J136" s="74" t="str">
        <f t="shared" si="6"/>
        <v>0,00</v>
      </c>
      <c r="K136" s="75"/>
      <c r="L136" s="1"/>
    </row>
    <row r="137" spans="1:15" ht="15" customHeight="1">
      <c r="A137" s="72"/>
      <c r="B137" s="151"/>
      <c r="C137" s="151"/>
      <c r="D137" s="151"/>
      <c r="E137" s="152"/>
      <c r="F137" s="153"/>
      <c r="G137" s="73"/>
      <c r="H137" s="62"/>
      <c r="I137" s="63"/>
      <c r="J137" s="74" t="str">
        <f t="shared" si="6"/>
        <v>0,00</v>
      </c>
      <c r="K137" s="75"/>
    </row>
    <row r="138" spans="1:15" ht="15" customHeight="1">
      <c r="A138" s="72"/>
      <c r="B138" s="151"/>
      <c r="C138" s="151"/>
      <c r="D138" s="151"/>
      <c r="E138" s="152"/>
      <c r="F138" s="153"/>
      <c r="G138" s="73"/>
      <c r="H138" s="62"/>
      <c r="I138" s="63"/>
      <c r="J138" s="74" t="str">
        <f t="shared" si="6"/>
        <v>0,00</v>
      </c>
      <c r="K138" s="75"/>
    </row>
    <row r="139" spans="1:15" ht="15" customHeight="1">
      <c r="A139" s="72"/>
      <c r="B139" s="151"/>
      <c r="C139" s="151"/>
      <c r="D139" s="151"/>
      <c r="E139" s="152"/>
      <c r="F139" s="153"/>
      <c r="G139" s="73"/>
      <c r="H139" s="62"/>
      <c r="I139" s="63"/>
      <c r="J139" s="74" t="str">
        <f t="shared" si="6"/>
        <v>0,00</v>
      </c>
      <c r="K139" s="75"/>
    </row>
    <row r="140" spans="1:15" ht="15" customHeight="1">
      <c r="A140" s="72"/>
      <c r="B140" s="151"/>
      <c r="C140" s="151"/>
      <c r="D140" s="151"/>
      <c r="E140" s="152"/>
      <c r="F140" s="153"/>
      <c r="G140" s="73"/>
      <c r="H140" s="62"/>
      <c r="I140" s="63"/>
      <c r="J140" s="74" t="str">
        <f t="shared" si="6"/>
        <v>0,00</v>
      </c>
      <c r="K140" s="75"/>
      <c r="L140" s="26"/>
    </row>
    <row r="141" spans="1:15" ht="15" customHeight="1">
      <c r="A141" s="72"/>
      <c r="B141" s="151"/>
      <c r="C141" s="151"/>
      <c r="D141" s="151"/>
      <c r="E141" s="152"/>
      <c r="F141" s="153"/>
      <c r="G141" s="73"/>
      <c r="H141" s="62"/>
      <c r="I141" s="63"/>
      <c r="J141" s="74" t="str">
        <f t="shared" si="6"/>
        <v>0,00</v>
      </c>
      <c r="K141" s="75"/>
      <c r="M141" s="6" t="s">
        <v>75</v>
      </c>
    </row>
    <row r="142" spans="1:15" ht="15" customHeight="1" thickBot="1">
      <c r="A142" s="72"/>
      <c r="B142" s="151"/>
      <c r="C142" s="151"/>
      <c r="D142" s="151"/>
      <c r="E142" s="152"/>
      <c r="F142" s="153"/>
      <c r="G142" s="73"/>
      <c r="H142" s="62"/>
      <c r="I142" s="63"/>
      <c r="J142" s="74" t="str">
        <f t="shared" si="6"/>
        <v>0,00</v>
      </c>
      <c r="K142" s="75"/>
      <c r="M142" s="6" t="s">
        <v>76</v>
      </c>
    </row>
    <row r="143" spans="1:15" ht="15" customHeight="1" thickBot="1">
      <c r="B143" s="66"/>
      <c r="C143" s="52"/>
      <c r="D143" s="52"/>
      <c r="E143" s="52"/>
      <c r="F143" s="52"/>
      <c r="G143" s="150" t="s">
        <v>35</v>
      </c>
      <c r="H143" s="150"/>
      <c r="I143" s="150"/>
      <c r="J143" s="49">
        <f>IF((J124+J125+J126+J127+J128+J129+J130+J131+J132+J133+J134+J135+J136+J137+J138+J139+J140+J141+J142)&gt;3.75,"3,75",(J124+J125+J126+J127+J128+J129+J130+J131+J132+J133+J134+J135+J136+J137+J138+J139+J140+J141+J142))</f>
        <v>0</v>
      </c>
      <c r="K143" s="67"/>
      <c r="M143" s="6" t="s">
        <v>77</v>
      </c>
    </row>
    <row r="144" spans="1:15" ht="13.5" thickBot="1">
      <c r="B144" s="155" t="s">
        <v>71</v>
      </c>
      <c r="C144" s="156"/>
      <c r="D144" s="156"/>
      <c r="E144" s="156"/>
      <c r="F144" s="156"/>
      <c r="G144" s="156"/>
      <c r="H144" s="156"/>
      <c r="I144" s="156"/>
      <c r="J144" s="156"/>
      <c r="K144" s="157"/>
      <c r="M144" s="6" t="s">
        <v>78</v>
      </c>
      <c r="O144" s="1" t="s">
        <v>26</v>
      </c>
    </row>
    <row r="145" spans="1:15" ht="34.5" thickBot="1">
      <c r="A145" s="68" t="s">
        <v>8</v>
      </c>
      <c r="B145" s="158" t="s">
        <v>27</v>
      </c>
      <c r="C145" s="158"/>
      <c r="D145" s="158"/>
      <c r="E145" s="159" t="s">
        <v>28</v>
      </c>
      <c r="F145" s="160"/>
      <c r="G145" s="69" t="s">
        <v>29</v>
      </c>
      <c r="H145" s="70"/>
      <c r="I145" s="63"/>
      <c r="J145" s="71" t="s">
        <v>17</v>
      </c>
      <c r="K145" s="161" t="s">
        <v>18</v>
      </c>
      <c r="L145" s="1"/>
      <c r="M145" s="6" t="s">
        <v>79</v>
      </c>
    </row>
    <row r="146" spans="1:15" ht="15">
      <c r="A146" s="72"/>
      <c r="B146" s="163"/>
      <c r="C146" s="164"/>
      <c r="D146" s="165"/>
      <c r="E146" s="154"/>
      <c r="F146" s="153"/>
      <c r="G146" s="73"/>
      <c r="H146" s="62"/>
      <c r="I146" s="63"/>
      <c r="J146" s="74" t="str">
        <f>IF(G146="1h","0,05",IF(G146="2h","0,10",IF(G146="3h","0,15",IF(G146="4h","0,20",IF(G146="5h","0,25",IF(G146="6h","0,30",IF(G146="7h","0,35",IF(G146="8h","0,40",IF(G146="9h","0,45",IF(G146="10h","0,50","0,00"))))))))))</f>
        <v>0,00</v>
      </c>
      <c r="K146" s="162"/>
      <c r="L146" s="1"/>
      <c r="M146" s="6" t="s">
        <v>80</v>
      </c>
    </row>
    <row r="147" spans="1:15">
      <c r="A147" s="72"/>
      <c r="B147" s="152"/>
      <c r="C147" s="154"/>
      <c r="D147" s="153"/>
      <c r="E147" s="152"/>
      <c r="F147" s="153"/>
      <c r="G147" s="73"/>
      <c r="H147" s="62"/>
      <c r="I147" s="63"/>
      <c r="J147" s="74" t="str">
        <f t="shared" ref="J147:J152" si="7">IF(G147="1h","0,05",IF(G147="2h","0,10",IF(G147="3h","0,15",IF(G147="4h","0,20",IF(G147="5h","0,25",IF(G147="6h","0,30",IF(G147="7h","0,35",IF(G147="8h","0,40",IF(G147="9h","0,45",IF(G147="10h","0,50","0,00"))))))))))</f>
        <v>0,00</v>
      </c>
      <c r="K147" s="75"/>
      <c r="L147" s="76"/>
      <c r="M147" s="6" t="s">
        <v>81</v>
      </c>
    </row>
    <row r="148" spans="1:15">
      <c r="A148" s="72"/>
      <c r="B148" s="151"/>
      <c r="C148" s="151"/>
      <c r="D148" s="151"/>
      <c r="E148" s="152"/>
      <c r="F148" s="153"/>
      <c r="G148" s="73"/>
      <c r="H148" s="62"/>
      <c r="I148" s="63"/>
      <c r="J148" s="74" t="str">
        <f t="shared" si="7"/>
        <v>0,00</v>
      </c>
      <c r="K148" s="75"/>
      <c r="L148" s="1"/>
      <c r="M148" s="6" t="s">
        <v>82</v>
      </c>
    </row>
    <row r="149" spans="1:15">
      <c r="A149" s="72"/>
      <c r="B149" s="151"/>
      <c r="C149" s="151"/>
      <c r="D149" s="151"/>
      <c r="E149" s="152"/>
      <c r="F149" s="153"/>
      <c r="G149" s="73"/>
      <c r="H149" s="62"/>
      <c r="I149" s="63"/>
      <c r="J149" s="74" t="str">
        <f t="shared" si="7"/>
        <v>0,00</v>
      </c>
      <c r="K149" s="75"/>
      <c r="L149" s="1"/>
      <c r="M149" s="6" t="s">
        <v>83</v>
      </c>
    </row>
    <row r="150" spans="1:15">
      <c r="A150" s="72"/>
      <c r="B150" s="151"/>
      <c r="C150" s="151"/>
      <c r="D150" s="151"/>
      <c r="E150" s="152"/>
      <c r="F150" s="153"/>
      <c r="G150" s="73"/>
      <c r="H150" s="62"/>
      <c r="I150" s="63"/>
      <c r="J150" s="74" t="str">
        <f t="shared" si="7"/>
        <v>0,00</v>
      </c>
      <c r="K150" s="75"/>
      <c r="L150" s="1"/>
      <c r="M150" s="6" t="s">
        <v>84</v>
      </c>
    </row>
    <row r="151" spans="1:15">
      <c r="A151" s="72"/>
      <c r="B151" s="151"/>
      <c r="C151" s="151"/>
      <c r="D151" s="151"/>
      <c r="E151" s="152"/>
      <c r="F151" s="153"/>
      <c r="G151" s="73"/>
      <c r="H151" s="62"/>
      <c r="I151" s="63"/>
      <c r="J151" s="74" t="str">
        <f t="shared" si="7"/>
        <v>0,00</v>
      </c>
      <c r="K151" s="75"/>
      <c r="L151" s="1"/>
      <c r="M151" s="1"/>
    </row>
    <row r="152" spans="1:15" ht="13.5" thickBot="1">
      <c r="A152" s="72"/>
      <c r="B152" s="151"/>
      <c r="C152" s="151"/>
      <c r="D152" s="151"/>
      <c r="E152" s="77"/>
      <c r="F152" s="78"/>
      <c r="G152" s="73"/>
      <c r="H152" s="62"/>
      <c r="I152" s="63"/>
      <c r="J152" s="74" t="str">
        <f t="shared" si="7"/>
        <v>0,00</v>
      </c>
      <c r="K152" s="75"/>
      <c r="L152" s="1"/>
      <c r="M152" s="1"/>
    </row>
    <row r="153" spans="1:15" ht="15" customHeight="1" thickBot="1">
      <c r="B153" s="66"/>
      <c r="C153" s="52"/>
      <c r="D153" s="52"/>
      <c r="E153" s="52"/>
      <c r="F153" s="52"/>
      <c r="G153" s="150" t="s">
        <v>35</v>
      </c>
      <c r="H153" s="150"/>
      <c r="I153" s="150"/>
      <c r="J153" s="49">
        <f>IF((J146+J147+J148+J149+J150+J151)&gt;3,"3,00",(J146+J147+J148+J149+J150+J151))</f>
        <v>0</v>
      </c>
      <c r="K153" s="67"/>
    </row>
    <row r="154" spans="1:15" ht="15" customHeight="1" thickBot="1">
      <c r="B154" s="66"/>
      <c r="C154" s="52"/>
      <c r="D154" s="52"/>
      <c r="E154" s="52"/>
      <c r="F154" s="52"/>
      <c r="G154" s="195" t="s">
        <v>36</v>
      </c>
      <c r="H154" s="195"/>
      <c r="I154" s="195"/>
      <c r="J154" s="79">
        <f>IF((J121+J143+J153)&gt;3,"3,00",(J121+J143+J153))</f>
        <v>0</v>
      </c>
      <c r="K154" s="80"/>
    </row>
    <row r="155" spans="1:15" ht="15.75" thickBot="1">
      <c r="A155" s="81"/>
      <c r="B155" s="196" t="s">
        <v>65</v>
      </c>
      <c r="C155" s="197"/>
      <c r="D155" s="197"/>
      <c r="E155" s="197"/>
      <c r="F155" s="197"/>
      <c r="G155" s="197"/>
      <c r="H155" s="197"/>
      <c r="I155" s="197"/>
      <c r="J155" s="197"/>
      <c r="K155" s="198"/>
      <c r="M155" s="1"/>
      <c r="N155" s="6"/>
      <c r="O155" s="1" t="s">
        <v>26</v>
      </c>
    </row>
    <row r="156" spans="1:15" ht="17.25" customHeight="1" thickBot="1">
      <c r="A156" s="81"/>
      <c r="B156" s="82"/>
      <c r="C156" s="83"/>
      <c r="D156" s="83"/>
      <c r="E156" s="83"/>
      <c r="F156" s="84"/>
      <c r="G156" s="85"/>
      <c r="H156" s="86"/>
      <c r="I156" s="86"/>
      <c r="J156" s="87"/>
      <c r="K156" s="88"/>
      <c r="M156" s="6" t="s">
        <v>68</v>
      </c>
      <c r="N156" s="6"/>
    </row>
    <row r="157" spans="1:15" ht="21.75" customHeight="1" thickBot="1">
      <c r="A157" s="227" t="s">
        <v>8</v>
      </c>
      <c r="B157" s="199" t="s">
        <v>37</v>
      </c>
      <c r="C157" s="200"/>
      <c r="D157" s="200"/>
      <c r="E157" s="201"/>
      <c r="F157" s="84"/>
      <c r="G157" s="85"/>
      <c r="H157" s="86"/>
      <c r="I157" s="86"/>
      <c r="J157" s="87"/>
      <c r="K157" s="88"/>
      <c r="M157" s="6" t="s">
        <v>67</v>
      </c>
      <c r="N157" s="6"/>
    </row>
    <row r="158" spans="1:15" ht="15" customHeight="1" thickBot="1">
      <c r="A158" s="228"/>
      <c r="B158" s="223"/>
      <c r="C158" s="223"/>
      <c r="D158" s="223"/>
      <c r="E158" s="223"/>
      <c r="F158" s="84"/>
      <c r="G158" s="85"/>
      <c r="H158" s="86"/>
      <c r="I158" s="86"/>
      <c r="J158" s="89" t="str">
        <f>IF(D158="Doctorat","1,50",IF(D158="Màster oficial","1,25",IF(D158="Grau universitari","1,00",IF(D158="Grau superior de FP","0,50","0,00"))))</f>
        <v>0,00</v>
      </c>
      <c r="K158" s="88"/>
      <c r="M158" s="6" t="s">
        <v>66</v>
      </c>
      <c r="N158" s="6"/>
    </row>
    <row r="159" spans="1:15" ht="15" customHeight="1" thickBot="1">
      <c r="A159" s="228"/>
      <c r="B159" s="223"/>
      <c r="C159" s="223"/>
      <c r="D159" s="223"/>
      <c r="E159" s="223"/>
      <c r="F159" s="84"/>
      <c r="G159" s="85"/>
      <c r="H159" s="86"/>
      <c r="I159" s="86"/>
      <c r="J159" s="89" t="str">
        <f t="shared" ref="J159:J162" si="8">IF(D159="Doctorat","1,50",IF(D159="Màster oficial","1,25",IF(D159="Grau universitari","1,00",IF(D159="Grau superior de FP","0,50","0,00"))))</f>
        <v>0,00</v>
      </c>
      <c r="K159" s="88"/>
      <c r="M159" s="6" t="s">
        <v>39</v>
      </c>
      <c r="N159" s="6"/>
    </row>
    <row r="160" spans="1:15" ht="15" customHeight="1" thickBot="1">
      <c r="A160" s="228"/>
      <c r="B160" s="223"/>
      <c r="C160" s="223"/>
      <c r="D160" s="223"/>
      <c r="E160" s="223"/>
      <c r="F160" s="84"/>
      <c r="G160" s="85"/>
      <c r="H160" s="86"/>
      <c r="I160" s="86"/>
      <c r="J160" s="89" t="str">
        <f t="shared" si="8"/>
        <v>0,00</v>
      </c>
      <c r="K160" s="88"/>
      <c r="M160" s="1"/>
      <c r="N160" s="6"/>
    </row>
    <row r="161" spans="1:17" ht="15.75" customHeight="1" thickBot="1">
      <c r="A161" s="228"/>
      <c r="B161" s="223"/>
      <c r="C161" s="223"/>
      <c r="D161" s="223"/>
      <c r="E161" s="223"/>
      <c r="F161" s="84"/>
      <c r="G161" s="85"/>
      <c r="H161" s="86"/>
      <c r="I161" s="86"/>
      <c r="J161" s="89" t="str">
        <f t="shared" si="8"/>
        <v>0,00</v>
      </c>
      <c r="K161" s="88"/>
      <c r="M161" s="1"/>
      <c r="N161" s="6"/>
    </row>
    <row r="162" spans="1:17" ht="13.5" customHeight="1" thickBot="1">
      <c r="A162" s="229"/>
      <c r="B162" s="223"/>
      <c r="C162" s="223"/>
      <c r="D162" s="223"/>
      <c r="E162" s="223"/>
      <c r="F162" s="90"/>
      <c r="G162" s="90"/>
      <c r="H162" s="90"/>
      <c r="I162" s="91"/>
      <c r="J162" s="89" t="str">
        <f t="shared" si="8"/>
        <v>0,00</v>
      </c>
      <c r="K162" s="92"/>
      <c r="M162" s="1"/>
      <c r="N162" s="6"/>
    </row>
    <row r="163" spans="1:17" ht="17.25" customHeight="1" thickBot="1">
      <c r="A163" s="81"/>
      <c r="B163" s="93"/>
      <c r="C163" s="83"/>
      <c r="D163" s="83"/>
      <c r="E163" s="83"/>
      <c r="F163" s="94"/>
      <c r="G163" s="193" t="s">
        <v>40</v>
      </c>
      <c r="H163" s="194"/>
      <c r="I163" s="194"/>
      <c r="J163" s="89">
        <f>IF((J158+J159+J160+J161+J162)&gt;2,"2,00",(J162+J159+J161+J160+J158))</f>
        <v>0</v>
      </c>
      <c r="K163" s="95"/>
      <c r="M163" s="1"/>
      <c r="N163" s="6"/>
    </row>
    <row r="164" spans="1:17" ht="15" customHeight="1">
      <c r="B164" s="66"/>
      <c r="C164" s="52"/>
      <c r="D164" s="52"/>
      <c r="E164" s="52"/>
      <c r="F164" s="52"/>
      <c r="G164" s="96"/>
      <c r="H164" s="96"/>
      <c r="I164" s="96"/>
      <c r="J164" s="97"/>
      <c r="K164" s="80"/>
      <c r="M164" s="6" t="s">
        <v>41</v>
      </c>
    </row>
    <row r="165" spans="1:17" ht="15" hidden="1" customHeight="1">
      <c r="B165" s="189" t="s">
        <v>42</v>
      </c>
      <c r="C165" s="190"/>
      <c r="D165" s="52"/>
      <c r="E165" s="52"/>
      <c r="F165" s="52"/>
      <c r="G165" s="96"/>
      <c r="H165" s="96"/>
      <c r="I165" s="96"/>
      <c r="J165" s="97"/>
      <c r="K165" s="80"/>
      <c r="M165" s="6" t="s">
        <v>38</v>
      </c>
    </row>
    <row r="166" spans="1:17" ht="15" hidden="1" customHeight="1">
      <c r="A166" s="29"/>
      <c r="B166" s="152" t="s">
        <v>43</v>
      </c>
      <c r="C166" s="153"/>
      <c r="D166" s="152" t="s">
        <v>44</v>
      </c>
      <c r="E166" s="153"/>
      <c r="F166" s="35"/>
      <c r="G166" s="1"/>
      <c r="H166" s="96"/>
      <c r="I166" s="96"/>
      <c r="J166" s="74" t="s">
        <v>17</v>
      </c>
      <c r="K166" s="98" t="s">
        <v>18</v>
      </c>
    </row>
    <row r="167" spans="1:17" ht="15" hidden="1" customHeight="1">
      <c r="A167" s="29"/>
      <c r="B167" s="152"/>
      <c r="C167" s="153"/>
      <c r="D167" s="152"/>
      <c r="E167" s="153"/>
      <c r="F167" s="35"/>
      <c r="G167" s="1"/>
      <c r="H167" s="96"/>
      <c r="I167" s="96"/>
      <c r="J167" s="99" t="str">
        <f>IF(B167="Master oficial","1,00",IF(B167="Graduat","0,75","0,00"))</f>
        <v>0,00</v>
      </c>
      <c r="K167" s="100"/>
    </row>
    <row r="168" spans="1:17" ht="12.75" hidden="1" customHeight="1">
      <c r="A168" s="29"/>
      <c r="B168" s="152"/>
      <c r="C168" s="153"/>
      <c r="D168" s="152"/>
      <c r="E168" s="153"/>
      <c r="F168" s="35"/>
      <c r="G168" s="1"/>
      <c r="H168" s="96"/>
      <c r="I168" s="96"/>
      <c r="J168" s="99" t="str">
        <f t="shared" ref="J168:J169" si="9">IF(B168="Master oficial","1,00",IF(B168="Graduat","0,75","0,00"))</f>
        <v>0,00</v>
      </c>
      <c r="K168" s="100"/>
      <c r="M168" s="101"/>
    </row>
    <row r="169" spans="1:17" ht="12.75" hidden="1" customHeight="1">
      <c r="A169" s="29"/>
      <c r="B169" s="152"/>
      <c r="C169" s="153"/>
      <c r="D169" s="152"/>
      <c r="E169" s="153"/>
      <c r="F169" s="35"/>
      <c r="G169" s="1"/>
      <c r="H169" s="96"/>
      <c r="I169" s="96"/>
      <c r="J169" s="99" t="str">
        <f t="shared" si="9"/>
        <v>0,00</v>
      </c>
      <c r="K169" s="100"/>
      <c r="M169" s="101"/>
    </row>
    <row r="170" spans="1:17" ht="13.5" hidden="1" customHeight="1" thickBot="1">
      <c r="B170" s="66"/>
      <c r="C170" s="52"/>
      <c r="D170" s="52"/>
      <c r="E170" s="52"/>
      <c r="F170" s="52"/>
      <c r="G170" s="186" t="s">
        <v>45</v>
      </c>
      <c r="H170" s="187"/>
      <c r="I170" s="188"/>
      <c r="J170" s="102">
        <f>IF((J167+J168+J169)&gt;2,"2,00",(J167+J168+J169))</f>
        <v>0</v>
      </c>
      <c r="K170" s="100"/>
      <c r="M170" s="101"/>
    </row>
    <row r="171" spans="1:17" ht="13.5" thickBot="1">
      <c r="B171" s="189" t="s">
        <v>86</v>
      </c>
      <c r="C171" s="190"/>
      <c r="D171" s="103"/>
      <c r="E171" s="104"/>
      <c r="F171" s="52"/>
      <c r="G171" s="105"/>
      <c r="H171" s="106"/>
      <c r="I171" s="63"/>
      <c r="J171" s="107"/>
      <c r="K171" s="65"/>
      <c r="M171" s="101"/>
    </row>
    <row r="172" spans="1:17" ht="31.5" customHeight="1" thickBot="1">
      <c r="A172" s="19" t="s">
        <v>8</v>
      </c>
      <c r="B172" s="191" t="s">
        <v>46</v>
      </c>
      <c r="C172" s="160"/>
      <c r="D172" s="108"/>
      <c r="E172" s="108"/>
      <c r="F172" s="108"/>
      <c r="G172" s="109"/>
      <c r="H172" s="110"/>
      <c r="I172" s="111"/>
      <c r="J172" s="112" t="s">
        <v>17</v>
      </c>
      <c r="K172" s="113" t="s">
        <v>18</v>
      </c>
      <c r="L172" s="114"/>
      <c r="M172" s="126"/>
      <c r="N172" s="115"/>
    </row>
    <row r="173" spans="1:17" ht="15" customHeight="1" thickBot="1">
      <c r="A173" s="29"/>
      <c r="B173" s="152"/>
      <c r="C173" s="153"/>
      <c r="D173" s="52"/>
      <c r="E173" s="52"/>
      <c r="F173" s="52"/>
      <c r="G173" s="186" t="s">
        <v>47</v>
      </c>
      <c r="H173" s="187"/>
      <c r="I173" s="188"/>
      <c r="J173" s="116" t="str">
        <f>IF(B173="Nivell Mitjà/C1","0,75",IF(B173="Nivell Superior/C2","1,00","0,00"))</f>
        <v>0,00</v>
      </c>
      <c r="K173" s="113"/>
      <c r="L173" s="114"/>
      <c r="M173" s="126"/>
      <c r="N173" s="115"/>
    </row>
    <row r="174" spans="1:17" ht="15" customHeight="1">
      <c r="A174" s="117"/>
      <c r="B174" s="77"/>
      <c r="C174" s="118"/>
      <c r="D174" s="52"/>
      <c r="E174" s="52"/>
      <c r="F174" s="52"/>
      <c r="G174" s="96"/>
      <c r="H174" s="96"/>
      <c r="I174" s="96"/>
      <c r="J174" s="97"/>
      <c r="K174" s="119"/>
      <c r="L174" s="114"/>
      <c r="M174" s="101" t="s">
        <v>48</v>
      </c>
      <c r="N174" s="115"/>
    </row>
    <row r="175" spans="1:17" ht="15" customHeight="1" thickBot="1">
      <c r="A175" s="2"/>
      <c r="B175" s="192" t="s">
        <v>85</v>
      </c>
      <c r="C175" s="192"/>
      <c r="D175" s="103"/>
      <c r="E175" s="104"/>
      <c r="F175" s="52"/>
      <c r="G175" s="105"/>
      <c r="H175" s="106"/>
      <c r="I175" s="63"/>
      <c r="J175" s="175" t="s">
        <v>17</v>
      </c>
      <c r="K175" s="177" t="s">
        <v>18</v>
      </c>
      <c r="M175" s="101" t="s">
        <v>49</v>
      </c>
      <c r="N175" s="115"/>
    </row>
    <row r="176" spans="1:17" s="52" customFormat="1" ht="15" customHeight="1" thickBot="1">
      <c r="A176" s="68" t="s">
        <v>8</v>
      </c>
      <c r="B176" s="179"/>
      <c r="C176" s="180"/>
      <c r="D176" s="120"/>
      <c r="E176" s="120"/>
      <c r="F176" s="120"/>
      <c r="G176" s="120"/>
      <c r="H176" s="120"/>
      <c r="I176" s="120"/>
      <c r="J176" s="176"/>
      <c r="K176" s="178"/>
      <c r="L176" s="121"/>
      <c r="N176" s="121"/>
      <c r="O176" s="121"/>
      <c r="P176" s="121"/>
      <c r="Q176" s="121"/>
    </row>
    <row r="177" spans="1:17" s="52" customFormat="1" ht="21.75" customHeight="1">
      <c r="A177" s="123"/>
      <c r="B177" s="35"/>
      <c r="C177" s="35"/>
      <c r="D177" s="120"/>
      <c r="E177" s="120"/>
      <c r="F177" s="120"/>
      <c r="G177" s="120"/>
      <c r="H177" s="120"/>
      <c r="I177" s="120"/>
      <c r="J177" s="74" t="str">
        <f>IF(C177="A2","0,25",IF(C177="B1","0,65",IF(C177="B2","0,75",IF(C177="C1","0,90",IF(C177="C2","1,00","0,00")))))</f>
        <v>0,00</v>
      </c>
      <c r="K177" s="75"/>
      <c r="L177" s="1"/>
      <c r="M177" s="6"/>
      <c r="N177" s="122" t="s">
        <v>50</v>
      </c>
      <c r="O177" s="121"/>
      <c r="P177" s="121"/>
      <c r="Q177" s="121"/>
    </row>
    <row r="178" spans="1:17" s="52" customFormat="1" ht="21.75" customHeight="1">
      <c r="A178" s="123"/>
      <c r="B178" s="35"/>
      <c r="C178" s="35"/>
      <c r="D178" s="120"/>
      <c r="E178" s="120"/>
      <c r="F178" s="120"/>
      <c r="G178" s="120"/>
      <c r="H178" s="120"/>
      <c r="I178" s="120"/>
      <c r="J178" s="74" t="str">
        <f t="shared" ref="J178:J181" si="10">IF(C178="A2","0,25",IF(C178="B1","0,65",IF(C178="B2","0,75",IF(C178="C1","0,90",IF(C178="C2","1,00","0,00")))))</f>
        <v>0,00</v>
      </c>
      <c r="K178" s="75"/>
      <c r="L178" s="1"/>
      <c r="M178" s="6"/>
      <c r="N178" s="122" t="s">
        <v>51</v>
      </c>
      <c r="O178" s="121"/>
      <c r="P178" s="121"/>
      <c r="Q178" s="121"/>
    </row>
    <row r="179" spans="1:17" s="52" customFormat="1" ht="17.25" customHeight="1">
      <c r="A179" s="225"/>
      <c r="B179" s="35"/>
      <c r="C179" s="35"/>
      <c r="D179" s="120"/>
      <c r="E179" s="120"/>
      <c r="F179" s="120"/>
      <c r="G179" s="120"/>
      <c r="H179" s="120"/>
      <c r="I179" s="120"/>
      <c r="J179" s="74" t="str">
        <f t="shared" si="10"/>
        <v>0,00</v>
      </c>
      <c r="K179" s="75"/>
      <c r="L179" s="101" t="s">
        <v>55</v>
      </c>
      <c r="M179" s="1"/>
      <c r="N179" s="122" t="s">
        <v>52</v>
      </c>
      <c r="O179" s="121"/>
      <c r="P179" s="121"/>
      <c r="Q179" s="121"/>
    </row>
    <row r="180" spans="1:17" s="52" customFormat="1" ht="17.25" customHeight="1">
      <c r="A180" s="225"/>
      <c r="B180" s="35"/>
      <c r="C180" s="35"/>
      <c r="D180" s="120"/>
      <c r="E180" s="120"/>
      <c r="F180" s="120"/>
      <c r="G180" s="120"/>
      <c r="H180" s="120"/>
      <c r="I180" s="120"/>
      <c r="J180" s="74" t="str">
        <f t="shared" si="10"/>
        <v>0,00</v>
      </c>
      <c r="K180" s="75"/>
      <c r="L180" s="101" t="s">
        <v>56</v>
      </c>
      <c r="M180" s="1"/>
      <c r="N180" s="122" t="s">
        <v>53</v>
      </c>
      <c r="O180" s="121"/>
      <c r="P180" s="121"/>
      <c r="Q180" s="121"/>
    </row>
    <row r="181" spans="1:17" s="52" customFormat="1" ht="17.25" customHeight="1" thickBot="1">
      <c r="A181" s="225"/>
      <c r="B181" s="35"/>
      <c r="C181" s="35"/>
      <c r="D181" s="120"/>
      <c r="E181" s="120"/>
      <c r="F181" s="120"/>
      <c r="G181" s="120"/>
      <c r="H181" s="120"/>
      <c r="I181" s="120"/>
      <c r="J181" s="74" t="str">
        <f t="shared" si="10"/>
        <v>0,00</v>
      </c>
      <c r="K181" s="75"/>
      <c r="L181" s="121"/>
      <c r="M181" s="1"/>
      <c r="N181" s="122" t="s">
        <v>54</v>
      </c>
      <c r="O181" s="121"/>
      <c r="P181" s="121"/>
      <c r="Q181" s="121"/>
    </row>
    <row r="182" spans="1:17" s="52" customFormat="1" ht="17.25" customHeight="1" thickBot="1">
      <c r="A182" s="1"/>
      <c r="B182" s="1"/>
      <c r="C182" s="1"/>
      <c r="D182" s="120"/>
      <c r="E182" s="120"/>
      <c r="F182" s="120"/>
      <c r="G182" s="150" t="s">
        <v>57</v>
      </c>
      <c r="H182" s="150"/>
      <c r="I182" s="150"/>
      <c r="J182" s="49">
        <f>IF((J177+J178+J179+J180+J181)&gt;1,1,J177+J178+J179+J180+J181)</f>
        <v>0</v>
      </c>
      <c r="K182" s="124"/>
      <c r="L182" s="122"/>
      <c r="M182" s="121"/>
      <c r="N182" s="121"/>
      <c r="O182" s="121"/>
      <c r="P182" s="121"/>
      <c r="Q182" s="121"/>
    </row>
    <row r="183" spans="1:17" ht="13.5" thickBot="1">
      <c r="A183" s="52"/>
      <c r="B183" s="120"/>
      <c r="C183" s="120"/>
      <c r="D183" s="120"/>
      <c r="E183" s="120"/>
      <c r="F183" s="120"/>
      <c r="G183" s="96"/>
      <c r="H183" s="96"/>
      <c r="I183" s="96"/>
      <c r="J183" s="97"/>
      <c r="K183" s="125"/>
      <c r="M183" s="126"/>
    </row>
    <row r="184" spans="1:17" ht="13.5" customHeight="1" thickBot="1">
      <c r="A184" s="121"/>
      <c r="F184" s="181" t="s">
        <v>58</v>
      </c>
      <c r="G184" s="182"/>
      <c r="H184" s="182"/>
      <c r="I184" s="183"/>
      <c r="J184" s="184">
        <f>J97+J163+J154+J173+J182</f>
        <v>0</v>
      </c>
      <c r="K184" s="185"/>
      <c r="M184" s="101"/>
    </row>
    <row r="185" spans="1:17">
      <c r="A185" s="121"/>
      <c r="B185" s="120"/>
      <c r="C185" s="120"/>
      <c r="D185" s="120"/>
      <c r="E185" s="120"/>
      <c r="F185" s="120"/>
      <c r="G185" s="120"/>
      <c r="H185" s="120"/>
      <c r="I185" s="120"/>
      <c r="J185" s="120"/>
      <c r="K185" s="127"/>
      <c r="L185" s="128"/>
      <c r="M185" s="101"/>
    </row>
    <row r="186" spans="1:17" ht="3" customHeight="1">
      <c r="A186" s="121"/>
      <c r="B186" s="120"/>
      <c r="C186" s="120"/>
      <c r="D186" s="120"/>
      <c r="E186" s="120"/>
      <c r="F186" s="120"/>
      <c r="G186" s="120"/>
      <c r="H186" s="120"/>
      <c r="I186" s="120"/>
      <c r="J186" s="120"/>
      <c r="K186" s="127"/>
      <c r="M186" s="129"/>
    </row>
    <row r="187" spans="1:17" ht="12.75" customHeight="1" thickBot="1">
      <c r="A187" s="121"/>
      <c r="B187" s="120"/>
      <c r="C187" s="120"/>
      <c r="D187" s="120"/>
      <c r="E187" s="120"/>
      <c r="F187" s="120"/>
      <c r="G187" s="120"/>
      <c r="H187" s="120"/>
      <c r="I187" s="120"/>
      <c r="J187" s="120"/>
      <c r="K187" s="127"/>
      <c r="M187" s="101"/>
    </row>
    <row r="188" spans="1:17" ht="18" customHeight="1" thickBot="1">
      <c r="B188" s="8" t="s">
        <v>59</v>
      </c>
      <c r="C188" s="130"/>
      <c r="D188" s="130"/>
      <c r="E188" s="130"/>
      <c r="F188" s="131"/>
      <c r="G188" s="132"/>
      <c r="H188" s="133"/>
      <c r="I188" s="133"/>
      <c r="J188" s="134"/>
      <c r="K188" s="135"/>
    </row>
    <row r="189" spans="1:17" ht="6.75" customHeight="1">
      <c r="B189" s="166" t="s">
        <v>60</v>
      </c>
      <c r="C189" s="167"/>
      <c r="D189" s="167"/>
      <c r="E189" s="167"/>
      <c r="F189" s="167"/>
      <c r="G189" s="167"/>
      <c r="H189" s="167"/>
      <c r="I189" s="167"/>
      <c r="J189" s="167"/>
      <c r="K189" s="168"/>
    </row>
    <row r="190" spans="1:17" ht="18" customHeight="1">
      <c r="B190" s="169"/>
      <c r="C190" s="170"/>
      <c r="D190" s="170"/>
      <c r="E190" s="170"/>
      <c r="F190" s="170"/>
      <c r="G190" s="170"/>
      <c r="H190" s="170"/>
      <c r="I190" s="170"/>
      <c r="J190" s="170"/>
      <c r="K190" s="171"/>
    </row>
    <row r="191" spans="1:17">
      <c r="B191" s="169"/>
      <c r="C191" s="170"/>
      <c r="D191" s="170"/>
      <c r="E191" s="170"/>
      <c r="F191" s="170"/>
      <c r="G191" s="170"/>
      <c r="H191" s="170"/>
      <c r="I191" s="170"/>
      <c r="J191" s="170"/>
      <c r="K191" s="171"/>
    </row>
    <row r="192" spans="1:17">
      <c r="B192" s="169"/>
      <c r="C192" s="170"/>
      <c r="D192" s="170"/>
      <c r="E192" s="170"/>
      <c r="F192" s="170"/>
      <c r="G192" s="170"/>
      <c r="H192" s="170"/>
      <c r="I192" s="170"/>
      <c r="J192" s="170"/>
      <c r="K192" s="171"/>
    </row>
    <row r="193" spans="2:16">
      <c r="B193" s="136" t="s">
        <v>61</v>
      </c>
      <c r="C193" s="137"/>
      <c r="D193" s="138" t="s">
        <v>62</v>
      </c>
      <c r="E193" s="138"/>
      <c r="F193" s="139"/>
      <c r="G193" s="140"/>
      <c r="H193" s="140"/>
      <c r="I193" s="140"/>
      <c r="J193" s="140"/>
      <c r="K193" s="141"/>
      <c r="L193" s="122"/>
      <c r="M193" s="122"/>
      <c r="N193" s="121"/>
      <c r="O193" s="121"/>
      <c r="P193" s="121"/>
    </row>
    <row r="194" spans="2:16">
      <c r="B194" s="136"/>
      <c r="C194" s="52"/>
      <c r="D194" s="52"/>
      <c r="E194" s="52"/>
      <c r="F194" s="142"/>
      <c r="G194" s="143"/>
      <c r="H194" s="143"/>
      <c r="I194" s="143"/>
      <c r="J194" s="143"/>
      <c r="K194" s="144"/>
      <c r="L194" s="122"/>
      <c r="M194" s="122"/>
      <c r="N194" s="121"/>
      <c r="O194" s="121"/>
      <c r="P194" s="121"/>
    </row>
    <row r="195" spans="2:16">
      <c r="B195" s="66"/>
      <c r="C195" s="52"/>
      <c r="D195" s="52"/>
      <c r="E195" s="52"/>
      <c r="F195" s="142"/>
      <c r="G195" s="143"/>
      <c r="H195" s="143"/>
      <c r="I195" s="143"/>
      <c r="J195" s="143"/>
      <c r="K195" s="144"/>
      <c r="L195" s="122"/>
      <c r="M195" s="122"/>
      <c r="N195" s="121"/>
      <c r="O195" s="121"/>
      <c r="P195" s="121"/>
    </row>
    <row r="196" spans="2:16" ht="13.5" thickBot="1">
      <c r="B196" s="132"/>
      <c r="C196" s="58"/>
      <c r="D196" s="58"/>
      <c r="E196" s="58"/>
      <c r="F196" s="145"/>
      <c r="G196" s="146"/>
      <c r="H196" s="146"/>
      <c r="I196" s="146"/>
      <c r="J196" s="146"/>
      <c r="K196" s="147"/>
      <c r="L196" s="122"/>
      <c r="M196" s="122"/>
      <c r="N196" s="121"/>
      <c r="O196" s="121"/>
      <c r="P196" s="121"/>
    </row>
    <row r="197" spans="2:16">
      <c r="B197" s="52"/>
      <c r="C197" s="52"/>
      <c r="D197" s="52"/>
      <c r="E197" s="52"/>
      <c r="F197" s="52"/>
      <c r="G197" s="52"/>
      <c r="H197" s="62"/>
      <c r="I197" s="63"/>
      <c r="J197" s="64"/>
      <c r="K197" s="64"/>
      <c r="L197" s="122"/>
      <c r="M197" s="122"/>
      <c r="N197" s="121"/>
      <c r="O197" s="121"/>
      <c r="P197" s="121"/>
    </row>
    <row r="198" spans="2:16">
      <c r="B198" s="52"/>
      <c r="C198" s="52"/>
      <c r="D198" s="52"/>
      <c r="E198" s="52"/>
      <c r="F198" s="52"/>
      <c r="G198" s="52"/>
      <c r="H198" s="62"/>
      <c r="I198" s="63"/>
      <c r="J198" s="64"/>
      <c r="K198" s="64"/>
      <c r="L198" s="122"/>
      <c r="M198" s="122"/>
      <c r="N198" s="121"/>
      <c r="O198" s="121"/>
      <c r="P198" s="121"/>
    </row>
    <row r="199" spans="2:16">
      <c r="B199" s="52"/>
      <c r="C199" s="52"/>
      <c r="D199" s="52"/>
      <c r="E199" s="52"/>
      <c r="F199" s="52"/>
      <c r="G199" s="52"/>
      <c r="H199" s="62"/>
      <c r="I199" s="63"/>
      <c r="J199" s="64"/>
      <c r="K199" s="64"/>
      <c r="L199" s="122"/>
      <c r="M199" s="122"/>
      <c r="N199" s="121"/>
      <c r="O199" s="121"/>
      <c r="P199" s="121"/>
    </row>
    <row r="200" spans="2:16">
      <c r="B200" s="52"/>
      <c r="C200" s="52"/>
      <c r="D200" s="52"/>
      <c r="E200" s="52"/>
      <c r="F200" s="52"/>
      <c r="G200" s="52"/>
      <c r="H200" s="62"/>
      <c r="I200" s="63"/>
      <c r="J200" s="64"/>
      <c r="K200" s="64"/>
      <c r="L200" s="122"/>
      <c r="M200" s="122"/>
      <c r="N200" s="121"/>
      <c r="O200" s="121"/>
      <c r="P200" s="121"/>
    </row>
    <row r="201" spans="2:16">
      <c r="B201" s="52"/>
      <c r="C201" s="52"/>
      <c r="D201" s="52"/>
      <c r="E201" s="52"/>
      <c r="F201" s="52"/>
      <c r="G201" s="52"/>
      <c r="H201" s="62"/>
      <c r="I201" s="63"/>
      <c r="J201" s="64"/>
      <c r="K201" s="64"/>
      <c r="L201" s="122"/>
      <c r="M201" s="122"/>
      <c r="N201" s="121"/>
      <c r="O201" s="121"/>
      <c r="P201" s="121"/>
    </row>
    <row r="202" spans="2:16">
      <c r="B202" s="52"/>
      <c r="C202" s="52"/>
      <c r="D202" s="52"/>
      <c r="E202" s="52"/>
      <c r="F202" s="52"/>
      <c r="G202" s="52"/>
      <c r="H202" s="62"/>
      <c r="I202" s="63"/>
      <c r="J202" s="64"/>
      <c r="K202" s="64"/>
      <c r="L202" s="122"/>
      <c r="M202" s="122"/>
      <c r="N202" s="121"/>
      <c r="O202" s="121"/>
      <c r="P202" s="121"/>
    </row>
    <row r="203" spans="2:16">
      <c r="B203" s="52"/>
      <c r="C203" s="52"/>
      <c r="D203" s="52"/>
      <c r="E203" s="52"/>
      <c r="F203" s="52"/>
      <c r="G203" s="52"/>
      <c r="H203" s="62"/>
      <c r="I203" s="63"/>
      <c r="J203" s="64"/>
      <c r="K203" s="64"/>
      <c r="L203" s="122"/>
      <c r="M203" s="122"/>
      <c r="N203" s="121"/>
      <c r="O203" s="121"/>
      <c r="P203" s="121"/>
    </row>
    <row r="204" spans="2:16">
      <c r="B204" s="52"/>
      <c r="C204" s="52"/>
      <c r="D204" s="52"/>
      <c r="E204" s="52"/>
      <c r="F204" s="52"/>
      <c r="G204" s="52"/>
      <c r="H204" s="62"/>
      <c r="I204" s="63"/>
      <c r="J204" s="64"/>
      <c r="K204" s="64"/>
      <c r="L204" s="122"/>
      <c r="M204" s="122"/>
      <c r="N204" s="121"/>
      <c r="O204" s="121"/>
      <c r="P204" s="121"/>
    </row>
    <row r="205" spans="2:16">
      <c r="B205" s="52"/>
      <c r="C205" s="52"/>
      <c r="D205" s="52"/>
      <c r="E205" s="52"/>
      <c r="F205" s="52"/>
      <c r="G205" s="52"/>
      <c r="H205" s="62"/>
      <c r="I205" s="63"/>
      <c r="J205" s="64"/>
      <c r="K205" s="64"/>
      <c r="L205" s="122"/>
      <c r="M205" s="122"/>
      <c r="N205" s="121"/>
      <c r="O205" s="121"/>
      <c r="P205" s="121"/>
    </row>
    <row r="206" spans="2:16">
      <c r="B206" s="52"/>
      <c r="C206" s="52"/>
      <c r="D206" s="52"/>
      <c r="E206" s="52"/>
      <c r="F206" s="52"/>
      <c r="G206" s="52"/>
      <c r="H206" s="62"/>
      <c r="I206" s="63"/>
      <c r="J206" s="64"/>
      <c r="K206" s="64"/>
      <c r="L206" s="122"/>
      <c r="M206" s="122"/>
      <c r="N206" s="121"/>
      <c r="O206" s="121"/>
      <c r="P206" s="121"/>
    </row>
    <row r="207" spans="2:16">
      <c r="B207" s="52"/>
      <c r="C207" s="52"/>
      <c r="D207" s="52"/>
      <c r="E207" s="52"/>
      <c r="F207" s="52"/>
      <c r="G207" s="52"/>
      <c r="H207" s="62"/>
      <c r="I207" s="63"/>
      <c r="J207" s="64"/>
      <c r="K207" s="64"/>
      <c r="L207" s="122"/>
      <c r="M207" s="122"/>
      <c r="N207" s="121"/>
      <c r="O207" s="121"/>
      <c r="P207" s="121"/>
    </row>
    <row r="208" spans="2:16">
      <c r="B208" s="52"/>
      <c r="C208" s="52"/>
      <c r="D208" s="52"/>
      <c r="E208" s="52"/>
      <c r="F208" s="52"/>
      <c r="G208" s="52"/>
      <c r="H208" s="62"/>
      <c r="I208" s="63"/>
      <c r="J208" s="64"/>
      <c r="K208" s="64"/>
      <c r="L208" s="122"/>
      <c r="M208" s="122"/>
      <c r="N208" s="121"/>
      <c r="O208" s="121"/>
      <c r="P208" s="121"/>
    </row>
    <row r="209" spans="2:16">
      <c r="B209" s="52"/>
      <c r="C209" s="52"/>
      <c r="D209" s="52"/>
      <c r="E209" s="52"/>
      <c r="F209" s="52"/>
      <c r="G209" s="52"/>
      <c r="H209" s="62"/>
      <c r="I209" s="63"/>
      <c r="J209" s="64"/>
      <c r="K209" s="64"/>
      <c r="L209" s="122"/>
      <c r="M209" s="122"/>
      <c r="N209" s="121"/>
      <c r="O209" s="121"/>
      <c r="P209" s="121"/>
    </row>
    <row r="210" spans="2:16">
      <c r="B210" s="52"/>
      <c r="C210" s="52"/>
      <c r="D210" s="52"/>
      <c r="E210" s="52"/>
      <c r="F210" s="52"/>
      <c r="G210" s="52"/>
      <c r="H210" s="62"/>
      <c r="I210" s="63"/>
      <c r="J210" s="64"/>
      <c r="K210" s="64"/>
    </row>
    <row r="211" spans="2:16">
      <c r="B211" s="52"/>
      <c r="C211" s="52"/>
      <c r="D211" s="52"/>
      <c r="E211" s="52"/>
      <c r="F211" s="52"/>
      <c r="G211" s="52"/>
      <c r="H211" s="62"/>
      <c r="I211" s="63"/>
      <c r="J211" s="64"/>
      <c r="K211" s="64"/>
    </row>
    <row r="212" spans="2:16">
      <c r="B212" s="52"/>
      <c r="C212" s="52"/>
      <c r="D212" s="52"/>
      <c r="E212" s="52"/>
      <c r="F212" s="52"/>
      <c r="G212" s="52"/>
      <c r="H212" s="62"/>
      <c r="I212" s="63"/>
      <c r="J212" s="64"/>
      <c r="K212" s="64"/>
    </row>
  </sheetData>
  <sheetProtection password="CDFC" sheet="1" objects="1" scenarios="1" insertRows="0" selectLockedCells="1"/>
  <dataConsolidate/>
  <mergeCells count="152">
    <mergeCell ref="D158:E158"/>
    <mergeCell ref="D159:E159"/>
    <mergeCell ref="D160:E160"/>
    <mergeCell ref="D161:E161"/>
    <mergeCell ref="D162:E162"/>
    <mergeCell ref="B158:C158"/>
    <mergeCell ref="B159:C159"/>
    <mergeCell ref="B160:C160"/>
    <mergeCell ref="B161:C161"/>
    <mergeCell ref="B162:C162"/>
    <mergeCell ref="C2:F2"/>
    <mergeCell ref="H2:I2"/>
    <mergeCell ref="D5:E5"/>
    <mergeCell ref="D6:E6"/>
    <mergeCell ref="B9:K9"/>
    <mergeCell ref="B10:K10"/>
    <mergeCell ref="A76:G76"/>
    <mergeCell ref="G77:I77"/>
    <mergeCell ref="B78:K78"/>
    <mergeCell ref="B30:K30"/>
    <mergeCell ref="A44:G44"/>
    <mergeCell ref="G45:I45"/>
    <mergeCell ref="B46:K46"/>
    <mergeCell ref="A60:G60"/>
    <mergeCell ref="G61:I61"/>
    <mergeCell ref="A92:G92"/>
    <mergeCell ref="G93:I93"/>
    <mergeCell ref="A24:G24"/>
    <mergeCell ref="G25:I25"/>
    <mergeCell ref="G26:I26"/>
    <mergeCell ref="B62:K62"/>
    <mergeCell ref="B103:D103"/>
    <mergeCell ref="E103:F103"/>
    <mergeCell ref="B104:D104"/>
    <mergeCell ref="E104:F104"/>
    <mergeCell ref="B105:D105"/>
    <mergeCell ref="E105:F105"/>
    <mergeCell ref="G94:I94"/>
    <mergeCell ref="C97:I97"/>
    <mergeCell ref="B100:K100"/>
    <mergeCell ref="B101:D101"/>
    <mergeCell ref="E101:F101"/>
    <mergeCell ref="K101:K102"/>
    <mergeCell ref="B102:D102"/>
    <mergeCell ref="E102:F102"/>
    <mergeCell ref="B110:D110"/>
    <mergeCell ref="B111:D111"/>
    <mergeCell ref="B112:D112"/>
    <mergeCell ref="B113:D113"/>
    <mergeCell ref="B114:D114"/>
    <mergeCell ref="E114:F114"/>
    <mergeCell ref="B106:D106"/>
    <mergeCell ref="E106:F106"/>
    <mergeCell ref="B107:D107"/>
    <mergeCell ref="E107:F107"/>
    <mergeCell ref="B108:D108"/>
    <mergeCell ref="B109:D109"/>
    <mergeCell ref="B118:D118"/>
    <mergeCell ref="E118:F118"/>
    <mergeCell ref="B119:D119"/>
    <mergeCell ref="E119:F119"/>
    <mergeCell ref="B120:D120"/>
    <mergeCell ref="E120:F120"/>
    <mergeCell ref="B115:D115"/>
    <mergeCell ref="E115:F115"/>
    <mergeCell ref="B116:D116"/>
    <mergeCell ref="E116:F116"/>
    <mergeCell ref="B117:D117"/>
    <mergeCell ref="E117:F117"/>
    <mergeCell ref="G163:I163"/>
    <mergeCell ref="B165:C165"/>
    <mergeCell ref="B166:C166"/>
    <mergeCell ref="D166:E166"/>
    <mergeCell ref="G121:I121"/>
    <mergeCell ref="G154:I154"/>
    <mergeCell ref="B155:K155"/>
    <mergeCell ref="B157:E157"/>
    <mergeCell ref="B126:D126"/>
    <mergeCell ref="E126:F126"/>
    <mergeCell ref="B127:D127"/>
    <mergeCell ref="E127:F127"/>
    <mergeCell ref="B128:D128"/>
    <mergeCell ref="E128:F128"/>
    <mergeCell ref="B129:D129"/>
    <mergeCell ref="E129:F129"/>
    <mergeCell ref="B130:D130"/>
    <mergeCell ref="B131:D131"/>
    <mergeCell ref="B132:D132"/>
    <mergeCell ref="B133:D133"/>
    <mergeCell ref="B134:D134"/>
    <mergeCell ref="B135:D135"/>
    <mergeCell ref="B136:D136"/>
    <mergeCell ref="E136:F136"/>
    <mergeCell ref="B172:C172"/>
    <mergeCell ref="B173:C173"/>
    <mergeCell ref="G173:I173"/>
    <mergeCell ref="B175:C175"/>
    <mergeCell ref="B167:C167"/>
    <mergeCell ref="D167:E167"/>
    <mergeCell ref="B168:C168"/>
    <mergeCell ref="D168:E168"/>
    <mergeCell ref="B169:C169"/>
    <mergeCell ref="D169:E169"/>
    <mergeCell ref="B189:K192"/>
    <mergeCell ref="B99:K99"/>
    <mergeCell ref="B122:K122"/>
    <mergeCell ref="B123:D123"/>
    <mergeCell ref="E123:F123"/>
    <mergeCell ref="K123:K124"/>
    <mergeCell ref="B124:D124"/>
    <mergeCell ref="E124:F124"/>
    <mergeCell ref="B125:D125"/>
    <mergeCell ref="E125:F125"/>
    <mergeCell ref="J175:J176"/>
    <mergeCell ref="K175:K176"/>
    <mergeCell ref="B176:C176"/>
    <mergeCell ref="G182:I182"/>
    <mergeCell ref="F184:I184"/>
    <mergeCell ref="J184:K184"/>
    <mergeCell ref="G170:I170"/>
    <mergeCell ref="B171:C171"/>
    <mergeCell ref="B137:D137"/>
    <mergeCell ref="E137:F137"/>
    <mergeCell ref="B138:D138"/>
    <mergeCell ref="E138:F138"/>
    <mergeCell ref="B139:D139"/>
    <mergeCell ref="E139:F139"/>
    <mergeCell ref="G143:I143"/>
    <mergeCell ref="B144:K144"/>
    <mergeCell ref="B145:D145"/>
    <mergeCell ref="E145:F145"/>
    <mergeCell ref="K145:K146"/>
    <mergeCell ref="B146:D146"/>
    <mergeCell ref="E146:F146"/>
    <mergeCell ref="B140:D140"/>
    <mergeCell ref="E140:F140"/>
    <mergeCell ref="B141:D141"/>
    <mergeCell ref="E141:F141"/>
    <mergeCell ref="B142:D142"/>
    <mergeCell ref="E142:F142"/>
    <mergeCell ref="G153:I153"/>
    <mergeCell ref="B150:D150"/>
    <mergeCell ref="E150:F150"/>
    <mergeCell ref="B151:D151"/>
    <mergeCell ref="E151:F151"/>
    <mergeCell ref="B152:D152"/>
    <mergeCell ref="B147:D147"/>
    <mergeCell ref="E147:F147"/>
    <mergeCell ref="B148:D148"/>
    <mergeCell ref="E148:F148"/>
    <mergeCell ref="B149:D149"/>
    <mergeCell ref="E149:F149"/>
  </mergeCells>
  <dataValidations count="8">
    <dataValidation type="list" allowBlank="1" showInputMessage="1" showErrorMessage="1" sqref="D158:E162">
      <formula1>$M$155:$M$159</formula1>
    </dataValidation>
    <dataValidation type="list" showInputMessage="1" showErrorMessage="1" sqref="B167:C169">
      <formula1>$M$121:$M$165</formula1>
    </dataValidation>
    <dataValidation showInputMessage="1" showErrorMessage="1" sqref="G166:G169 B166:C166"/>
    <dataValidation type="list" allowBlank="1" showInputMessage="1" showErrorMessage="1" sqref="B174:C174">
      <formula1>$M$172:$M$182</formula1>
    </dataValidation>
    <dataValidation type="list" allowBlank="1" showInputMessage="1" showErrorMessage="1" sqref="B173:C173">
      <formula1>$M$173:$M$175</formula1>
    </dataValidation>
    <dataValidation type="list" showInputMessage="1" showErrorMessage="1" sqref="G102:G120 G124:G142">
      <formula1>$M$102:$M$108</formula1>
    </dataValidation>
    <dataValidation type="list" showInputMessage="1" showErrorMessage="1" sqref="G146:G152">
      <formula1>$M$140:$M$150</formula1>
    </dataValidation>
    <dataValidation type="list" showInputMessage="1" showErrorMessage="1" sqref="C177:C181">
      <formula1>$N$176:$N$181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61" max="10" man="1"/>
    <brk id="99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2022-05-17T11:20:39Z</dcterms:created>
  <dcterms:modified xsi:type="dcterms:W3CDTF">2022-06-14T08:19:18Z</dcterms:modified>
</cp:coreProperties>
</file>