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15030" windowHeight="8310"/>
  </bookViews>
  <sheets>
    <sheet name="AUTOBAREMACIÓ" sheetId="1" r:id="rId1"/>
  </sheets>
  <definedNames>
    <definedName name="_xlnm._FilterDatabase" localSheetId="0" hidden="1">AUTOBAREMACIÓ!$A$104:$C$106</definedName>
    <definedName name="_xlnm.Print_Area" localSheetId="0">AUTOBAREMACIÓ!$A$1:$K$123</definedName>
  </definedNames>
  <calcPr calcId="125725"/>
</workbook>
</file>

<file path=xl/calcChain.xml><?xml version="1.0" encoding="utf-8"?>
<calcChain xmlns="http://schemas.openxmlformats.org/spreadsheetml/2006/main">
  <c r="J57" i="1"/>
  <c r="J56"/>
  <c r="J41"/>
  <c r="J40"/>
  <c r="J24"/>
  <c r="J25" s="1"/>
  <c r="H55"/>
  <c r="H54"/>
  <c r="H53"/>
  <c r="H52"/>
  <c r="H51"/>
  <c r="H50"/>
  <c r="H49"/>
  <c r="H48"/>
  <c r="H47"/>
  <c r="H46"/>
  <c r="H45"/>
  <c r="H44"/>
  <c r="H56" s="1"/>
  <c r="I56" s="1"/>
  <c r="H39"/>
  <c r="H38"/>
  <c r="H37"/>
  <c r="H36"/>
  <c r="H35"/>
  <c r="H34"/>
  <c r="H33"/>
  <c r="H32"/>
  <c r="H31"/>
  <c r="H30"/>
  <c r="H29"/>
  <c r="H28"/>
  <c r="H40" s="1"/>
  <c r="I40" s="1"/>
  <c r="J66"/>
  <c r="J67"/>
  <c r="J68"/>
  <c r="J69"/>
  <c r="J70"/>
  <c r="J71"/>
  <c r="J72"/>
  <c r="J73"/>
  <c r="J74"/>
  <c r="J75"/>
  <c r="J76"/>
  <c r="J77"/>
  <c r="J78"/>
  <c r="J79"/>
  <c r="J80"/>
  <c r="J81"/>
  <c r="J65"/>
  <c r="J88"/>
  <c r="J89"/>
  <c r="J90"/>
  <c r="J91"/>
  <c r="J87"/>
  <c r="J107"/>
  <c r="J108"/>
  <c r="J106"/>
  <c r="J102"/>
  <c r="J61" l="1"/>
  <c r="J82"/>
  <c r="J83" s="1"/>
  <c r="J92"/>
  <c r="J109"/>
  <c r="J98"/>
  <c r="J97"/>
  <c r="J96"/>
  <c r="H23"/>
  <c r="H22"/>
  <c r="H21"/>
  <c r="H20"/>
  <c r="H19"/>
  <c r="H18"/>
  <c r="H17"/>
  <c r="H16"/>
  <c r="H15"/>
  <c r="H14"/>
  <c r="H13"/>
  <c r="H12"/>
  <c r="H24" l="1"/>
  <c r="I24" s="1"/>
  <c r="J111" s="1"/>
  <c r="J99"/>
</calcChain>
</file>

<file path=xl/sharedStrings.xml><?xml version="1.0" encoding="utf-8"?>
<sst xmlns="http://schemas.openxmlformats.org/spreadsheetml/2006/main" count="112" uniqueCount="72">
  <si>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</si>
  <si>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</si>
  <si>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</si>
  <si>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</si>
  <si>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</si>
  <si>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</si>
  <si>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</si>
  <si>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</si>
  <si>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</si>
  <si>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</si>
  <si>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</si>
  <si>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</si>
  <si>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</si>
  <si>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</si>
  <si>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</si>
  <si>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</si>
  <si>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</si>
  <si>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</si>
  <si>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</si>
  <si>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</si>
  <si>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</si>
  <si>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</si>
  <si>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</si>
  <si>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</si>
  <si>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</si>
  <si>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</si>
  <si>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</si>
  <si>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TOTAL</t>
  </si>
  <si>
    <t>TOTAL FORMACIÓ</t>
  </si>
  <si>
    <t>Master oficial</t>
  </si>
  <si>
    <t>ALTRES TITULACIONS (màx. 2,00 p.)</t>
  </si>
  <si>
    <t>Graduat</t>
  </si>
  <si>
    <t>Titulació</t>
  </si>
  <si>
    <t>Nom</t>
  </si>
  <si>
    <t>TOTAL TITULACIONS</t>
  </si>
  <si>
    <t>CERTIFICAT</t>
  </si>
  <si>
    <t>TOTAL VALENCIÀ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</si>
  <si>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</si>
  <si>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</si>
  <si>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</si>
  <si>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</si>
  <si>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</si>
  <si>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</si>
  <si>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15h a 24h</t>
  </si>
  <si>
    <t>25h a 49h</t>
  </si>
  <si>
    <t>50h a 74h</t>
  </si>
  <si>
    <t>75h a 99h</t>
  </si>
  <si>
    <t>100h o més</t>
  </si>
  <si>
    <t>Nivell Mitjà/C1</t>
  </si>
  <si>
    <t>Nivell Superior/C2</t>
  </si>
  <si>
    <t>A2</t>
  </si>
  <si>
    <t>B1</t>
  </si>
  <si>
    <t>B2</t>
  </si>
  <si>
    <t xml:space="preserve">TITULACIÓ SUPERIOR A LA PLAÇA A EXERCIR I RELACIONADA AMB L'ITINERARI PROFESSIONAL </t>
  </si>
  <si>
    <t>TOTAL TITULACIÓ COMPLEM.</t>
  </si>
  <si>
    <t>Màster oficial universitari</t>
  </si>
  <si>
    <t>Doctorat oficial universitari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</si>
  <si>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</si>
  <si>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NIVELL ALTRES IDIOMES COMUNITARIS</t>
  </si>
  <si>
    <t>C1</t>
  </si>
  <si>
    <t>C2</t>
  </si>
  <si>
    <t>CONEIXEMENTS IDIOMES COMUNIT. (màx. 1,00 p)</t>
  </si>
  <si>
    <t>CONEIXEMENTS DE VALENCIÀ (màx. 1,00 p.)</t>
  </si>
  <si>
    <t>CURSOS (màx. 1,00 p.)</t>
  </si>
  <si>
    <t>CONV. 14/2022 - BORSA TREBALLADORS/ES SOCIALS</t>
  </si>
  <si>
    <t>4073/2022</t>
  </si>
  <si>
    <t>Experiència de treball Grup A en l'administració local al mateix cos (0,12/mes)</t>
  </si>
  <si>
    <t>Experiència de treball Grup A en generalitat valenciana al mateix cos (0,05/mes)</t>
  </si>
  <si>
    <t>Experiència de treball Grup A en altres administracions públiques o privades (0,02/mes)</t>
  </si>
  <si>
    <t>MÈRITS A VALORAR</t>
  </si>
  <si>
    <t>SUMATORI</t>
  </si>
  <si>
    <t>EXPERIÈNCIA LABORAL com a TREBALLADOR/A SOCIAL (màx. 5,00 punts)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</si>
</sst>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color rgb="FFFF000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8"/>
      <color theme="0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b/>
      <sz val="8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227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2" fontId="5" fillId="0" borderId="0" xfId="0" applyNumberFormat="1" applyFont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0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2" fontId="10" fillId="0" borderId="41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justify"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2" fontId="10" fillId="0" borderId="42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9" fillId="0" borderId="30" xfId="0" applyFont="1" applyFill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10" fontId="3" fillId="0" borderId="25" xfId="1" applyNumberFormat="1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right" vertical="center"/>
    </xf>
    <xf numFmtId="2" fontId="30" fillId="8" borderId="30" xfId="0" applyNumberFormat="1" applyFont="1" applyFill="1" applyBorder="1" applyAlignment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2" fontId="23" fillId="0" borderId="2" xfId="0" applyNumberFormat="1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right" vertical="center"/>
    </xf>
    <xf numFmtId="0" fontId="12" fillId="0" borderId="25" xfId="0" applyFont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40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26" fillId="7" borderId="10" xfId="0" applyFont="1" applyFill="1" applyBorder="1" applyAlignment="1" applyProtection="1">
      <alignment horizontal="center" vertical="center" wrapText="1"/>
    </xf>
    <xf numFmtId="0" fontId="26" fillId="7" borderId="31" xfId="0" applyFont="1" applyFill="1" applyBorder="1" applyAlignment="1" applyProtection="1">
      <alignment horizontal="center" vertical="center" wrapText="1"/>
    </xf>
    <xf numFmtId="0" fontId="26" fillId="7" borderId="32" xfId="0" applyFont="1" applyFill="1" applyBorder="1" applyAlignment="1" applyProtection="1">
      <alignment horizontal="center" vertical="center" wrapText="1"/>
    </xf>
    <xf numFmtId="0" fontId="27" fillId="0" borderId="28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2" xfId="0" applyFont="1" applyBorder="1" applyAlignment="1" applyProtection="1">
      <alignment horizontal="center" vertical="center" wrapText="1"/>
      <protection locked="0"/>
    </xf>
    <xf numFmtId="0" fontId="29" fillId="5" borderId="10" xfId="0" applyFont="1" applyFill="1" applyBorder="1" applyAlignment="1" applyProtection="1">
      <alignment horizontal="center" vertical="center" wrapText="1"/>
    </xf>
    <xf numFmtId="0" fontId="29" fillId="5" borderId="3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12" fillId="2" borderId="39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39"/>
  <sheetViews>
    <sheetView showGridLines="0" tabSelected="1" zoomScale="110" zoomScaleNormal="110" workbookViewId="0">
      <selection activeCell="A12" sqref="A12"/>
    </sheetView>
  </sheetViews>
  <sheetFormatPr baseColWidth="10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6" bestFit="1" customWidth="1"/>
    <col min="13" max="13" width="17.28515625" style="6" bestFit="1" customWidth="1"/>
    <col min="14" max="14" width="32" style="1" customWidth="1"/>
    <col min="15" max="16384" width="11.42578125" style="1"/>
  </cols>
  <sheetData>
    <row r="1" spans="1:12" ht="7.5" customHeight="1" thickBot="1"/>
    <row r="2" spans="1:12" ht="20.25" customHeight="1" thickBot="1">
      <c r="B2" s="7" t="s">
        <v>0</v>
      </c>
      <c r="C2" s="219" t="s">
        <v>64</v>
      </c>
      <c r="D2" s="220"/>
      <c r="E2" s="220"/>
      <c r="F2" s="221"/>
      <c r="G2" s="8" t="s">
        <v>1</v>
      </c>
      <c r="H2" s="197" t="s">
        <v>65</v>
      </c>
      <c r="I2" s="222"/>
    </row>
    <row r="3" spans="1:12" ht="2.25" customHeight="1" thickBot="1"/>
    <row r="4" spans="1:12">
      <c r="B4" s="9" t="s">
        <v>2</v>
      </c>
      <c r="C4" s="10"/>
      <c r="D4" s="10"/>
      <c r="E4" s="11"/>
      <c r="F4" s="11"/>
    </row>
    <row r="5" spans="1:12">
      <c r="B5" s="12" t="s">
        <v>3</v>
      </c>
      <c r="C5" s="13" t="s">
        <v>4</v>
      </c>
      <c r="D5" s="223" t="s">
        <v>5</v>
      </c>
      <c r="E5" s="224"/>
      <c r="F5" s="14" t="s">
        <v>6</v>
      </c>
    </row>
    <row r="6" spans="1:12" ht="15" customHeight="1" thickBot="1">
      <c r="B6" s="15"/>
      <c r="C6" s="16"/>
      <c r="D6" s="225"/>
      <c r="E6" s="226"/>
      <c r="F6" s="17"/>
    </row>
    <row r="7" spans="1:12" ht="6" customHeight="1" thickBot="1"/>
    <row r="8" spans="1:12" ht="13.5" thickBot="1">
      <c r="B8" s="18" t="s">
        <v>69</v>
      </c>
      <c r="C8" s="10"/>
      <c r="D8" s="10"/>
      <c r="E8" s="10"/>
      <c r="F8" s="11"/>
    </row>
    <row r="9" spans="1:12" ht="15">
      <c r="B9" s="202" t="s">
        <v>71</v>
      </c>
      <c r="C9" s="203"/>
      <c r="D9" s="203"/>
      <c r="E9" s="203"/>
      <c r="F9" s="203"/>
      <c r="G9" s="203"/>
      <c r="H9" s="203"/>
      <c r="I9" s="203"/>
      <c r="J9" s="203"/>
      <c r="K9" s="204"/>
    </row>
    <row r="10" spans="1:12" ht="21.75" customHeight="1" thickBot="1">
      <c r="B10" s="212" t="s">
        <v>66</v>
      </c>
      <c r="C10" s="213"/>
      <c r="D10" s="213"/>
      <c r="E10" s="213"/>
      <c r="F10" s="213"/>
      <c r="G10" s="213"/>
      <c r="H10" s="213"/>
      <c r="I10" s="214"/>
      <c r="J10" s="214"/>
      <c r="K10" s="215"/>
    </row>
    <row r="11" spans="1:12" ht="24.75" customHeight="1" thickBot="1">
      <c r="A11" s="19" t="s">
        <v>7</v>
      </c>
      <c r="B11" s="20" t="s">
        <v>8</v>
      </c>
      <c r="C11" s="20" t="s">
        <v>9</v>
      </c>
      <c r="D11" s="20" t="s">
        <v>10</v>
      </c>
      <c r="E11" s="21" t="s">
        <v>11</v>
      </c>
      <c r="F11" s="20" t="s">
        <v>12</v>
      </c>
      <c r="G11" s="20" t="s">
        <v>13</v>
      </c>
      <c r="H11" s="22" t="s">
        <v>14</v>
      </c>
      <c r="I11" s="23" t="s">
        <v>15</v>
      </c>
      <c r="J11" s="24" t="s">
        <v>16</v>
      </c>
      <c r="K11" s="25" t="s">
        <v>17</v>
      </c>
      <c r="L11" s="26"/>
    </row>
    <row r="12" spans="1:12" ht="15" customHeight="1">
      <c r="A12" s="147"/>
      <c r="B12" s="145"/>
      <c r="C12" s="27"/>
      <c r="D12" s="27"/>
      <c r="E12" s="143"/>
      <c r="F12" s="28"/>
      <c r="G12" s="29"/>
      <c r="H12" s="30">
        <f>((((G12-F12+1)))*E12)</f>
        <v>0</v>
      </c>
      <c r="I12" s="31"/>
      <c r="J12" s="32"/>
      <c r="K12" s="33"/>
      <c r="L12" s="26"/>
    </row>
    <row r="13" spans="1:12" ht="15" customHeight="1">
      <c r="A13" s="148"/>
      <c r="B13" s="145"/>
      <c r="C13" s="34"/>
      <c r="D13" s="34"/>
      <c r="E13" s="144"/>
      <c r="F13" s="35"/>
      <c r="G13" s="36"/>
      <c r="H13" s="30">
        <f t="shared" ref="H13:H23" si="0">((((G13-F13+1)))*E13)</f>
        <v>0</v>
      </c>
      <c r="I13" s="37"/>
      <c r="J13" s="38"/>
      <c r="K13" s="33"/>
      <c r="L13" s="26"/>
    </row>
    <row r="14" spans="1:12" ht="15" customHeight="1">
      <c r="A14" s="148"/>
      <c r="B14" s="145"/>
      <c r="C14" s="34"/>
      <c r="D14" s="34"/>
      <c r="E14" s="144"/>
      <c r="F14" s="35"/>
      <c r="G14" s="36"/>
      <c r="H14" s="30">
        <f t="shared" si="0"/>
        <v>0</v>
      </c>
      <c r="I14" s="37"/>
      <c r="J14" s="38"/>
      <c r="K14" s="33"/>
      <c r="L14" s="26"/>
    </row>
    <row r="15" spans="1:12" ht="15" customHeight="1">
      <c r="A15" s="148"/>
      <c r="B15" s="145"/>
      <c r="C15" s="34"/>
      <c r="D15" s="34"/>
      <c r="E15" s="144"/>
      <c r="F15" s="35"/>
      <c r="G15" s="36"/>
      <c r="H15" s="30">
        <f t="shared" si="0"/>
        <v>0</v>
      </c>
      <c r="I15" s="37"/>
      <c r="J15" s="38"/>
      <c r="K15" s="33"/>
      <c r="L15" s="26"/>
    </row>
    <row r="16" spans="1:12" ht="15" customHeight="1">
      <c r="A16" s="148"/>
      <c r="B16" s="145"/>
      <c r="C16" s="34"/>
      <c r="D16" s="34"/>
      <c r="E16" s="144"/>
      <c r="F16" s="35"/>
      <c r="G16" s="36"/>
      <c r="H16" s="30">
        <f t="shared" si="0"/>
        <v>0</v>
      </c>
      <c r="I16" s="37"/>
      <c r="J16" s="38"/>
      <c r="K16" s="33"/>
      <c r="L16" s="26"/>
    </row>
    <row r="17" spans="1:17" ht="15" customHeight="1">
      <c r="A17" s="148"/>
      <c r="B17" s="145"/>
      <c r="C17" s="34"/>
      <c r="D17" s="34"/>
      <c r="E17" s="144"/>
      <c r="F17" s="35"/>
      <c r="G17" s="36"/>
      <c r="H17" s="30">
        <f t="shared" si="0"/>
        <v>0</v>
      </c>
      <c r="I17" s="37"/>
      <c r="J17" s="38"/>
      <c r="K17" s="33"/>
      <c r="L17" s="26"/>
    </row>
    <row r="18" spans="1:17" ht="15" customHeight="1">
      <c r="A18" s="148"/>
      <c r="B18" s="145"/>
      <c r="C18" s="34"/>
      <c r="D18" s="34"/>
      <c r="E18" s="144"/>
      <c r="F18" s="35"/>
      <c r="G18" s="36"/>
      <c r="H18" s="30">
        <f t="shared" si="0"/>
        <v>0</v>
      </c>
      <c r="I18" s="37"/>
      <c r="J18" s="38"/>
      <c r="K18" s="33"/>
    </row>
    <row r="19" spans="1:17" ht="15" customHeight="1">
      <c r="A19" s="148"/>
      <c r="B19" s="145"/>
      <c r="C19" s="34"/>
      <c r="D19" s="34"/>
      <c r="E19" s="144"/>
      <c r="F19" s="35"/>
      <c r="G19" s="36"/>
      <c r="H19" s="30">
        <f t="shared" si="0"/>
        <v>0</v>
      </c>
      <c r="I19" s="37"/>
      <c r="J19" s="38"/>
      <c r="K19" s="33"/>
    </row>
    <row r="20" spans="1:17" ht="15" customHeight="1">
      <c r="A20" s="148"/>
      <c r="B20" s="145"/>
      <c r="C20" s="34"/>
      <c r="D20" s="34"/>
      <c r="E20" s="144"/>
      <c r="F20" s="35"/>
      <c r="G20" s="36"/>
      <c r="H20" s="30">
        <f t="shared" si="0"/>
        <v>0</v>
      </c>
      <c r="I20" s="37"/>
      <c r="J20" s="38"/>
      <c r="K20" s="33"/>
    </row>
    <row r="21" spans="1:17" ht="15" customHeight="1">
      <c r="A21" s="148"/>
      <c r="B21" s="145"/>
      <c r="C21" s="34"/>
      <c r="D21" s="34"/>
      <c r="E21" s="144"/>
      <c r="F21" s="35"/>
      <c r="G21" s="36"/>
      <c r="H21" s="30">
        <f t="shared" si="0"/>
        <v>0</v>
      </c>
      <c r="I21" s="37"/>
      <c r="J21" s="38"/>
      <c r="K21" s="33"/>
    </row>
    <row r="22" spans="1:17" ht="15" customHeight="1">
      <c r="A22" s="148"/>
      <c r="B22" s="145"/>
      <c r="C22" s="34"/>
      <c r="D22" s="34"/>
      <c r="E22" s="144"/>
      <c r="F22" s="35"/>
      <c r="G22" s="36"/>
      <c r="H22" s="30">
        <f t="shared" si="0"/>
        <v>0</v>
      </c>
      <c r="I22" s="37"/>
      <c r="J22" s="38"/>
      <c r="K22" s="33"/>
    </row>
    <row r="23" spans="1:17" ht="15" customHeight="1">
      <c r="A23" s="148"/>
      <c r="B23" s="145"/>
      <c r="C23" s="34"/>
      <c r="D23" s="34"/>
      <c r="E23" s="144"/>
      <c r="F23" s="35"/>
      <c r="G23" s="36"/>
      <c r="H23" s="30">
        <f t="shared" si="0"/>
        <v>0</v>
      </c>
      <c r="I23" s="39"/>
      <c r="J23" s="40"/>
      <c r="K23" s="41"/>
    </row>
    <row r="24" spans="1:17" ht="15" customHeight="1" thickBot="1">
      <c r="A24" s="216" t="s">
        <v>18</v>
      </c>
      <c r="B24" s="216"/>
      <c r="C24" s="216"/>
      <c r="D24" s="216"/>
      <c r="E24" s="216"/>
      <c r="F24" s="216"/>
      <c r="G24" s="217"/>
      <c r="H24" s="42">
        <f>SUM(H12:H23)</f>
        <v>0</v>
      </c>
      <c r="I24" s="43" t="str">
        <f>IF(H24&gt;=30,H24/30,"0")</f>
        <v>0</v>
      </c>
      <c r="J24" s="44">
        <f>IF(I24&lt;1,"0",(ROUNDDOWN(I24,0))*0.12)</f>
        <v>0</v>
      </c>
      <c r="K24" s="45"/>
    </row>
    <row r="25" spans="1:17" s="6" customFormat="1" ht="15" customHeight="1" thickBot="1">
      <c r="A25" s="46"/>
      <c r="B25" s="46"/>
      <c r="C25" s="46"/>
      <c r="D25" s="46"/>
      <c r="E25" s="46"/>
      <c r="F25" s="46"/>
      <c r="G25" s="179" t="s">
        <v>70</v>
      </c>
      <c r="H25" s="180"/>
      <c r="I25" s="181"/>
      <c r="J25" s="47">
        <f>IF(SUM(J11:J24)&gt;5,"5,00",SUM(J11:J24))</f>
        <v>0</v>
      </c>
      <c r="K25" s="48"/>
      <c r="N25" s="1"/>
      <c r="O25" s="1"/>
      <c r="P25" s="1"/>
      <c r="Q25" s="1"/>
    </row>
    <row r="26" spans="1:17" ht="21.75" customHeight="1" thickBot="1">
      <c r="B26" s="212" t="s">
        <v>67</v>
      </c>
      <c r="C26" s="213"/>
      <c r="D26" s="213"/>
      <c r="E26" s="213"/>
      <c r="F26" s="213"/>
      <c r="G26" s="213"/>
      <c r="H26" s="213"/>
      <c r="I26" s="214"/>
      <c r="J26" s="214"/>
      <c r="K26" s="215"/>
    </row>
    <row r="27" spans="1:17" ht="24.75" customHeight="1" thickBot="1">
      <c r="A27" s="19" t="s">
        <v>7</v>
      </c>
      <c r="B27" s="20" t="s">
        <v>8</v>
      </c>
      <c r="C27" s="20" t="s">
        <v>9</v>
      </c>
      <c r="D27" s="20" t="s">
        <v>10</v>
      </c>
      <c r="E27" s="21" t="s">
        <v>11</v>
      </c>
      <c r="F27" s="20" t="s">
        <v>12</v>
      </c>
      <c r="G27" s="20" t="s">
        <v>13</v>
      </c>
      <c r="H27" s="22" t="s">
        <v>14</v>
      </c>
      <c r="I27" s="23" t="s">
        <v>15</v>
      </c>
      <c r="J27" s="157" t="s">
        <v>16</v>
      </c>
      <c r="K27" s="25" t="s">
        <v>17</v>
      </c>
      <c r="L27" s="26"/>
    </row>
    <row r="28" spans="1:17" ht="15" customHeight="1">
      <c r="A28" s="147"/>
      <c r="B28" s="156"/>
      <c r="C28" s="27"/>
      <c r="D28" s="27"/>
      <c r="E28" s="143"/>
      <c r="F28" s="28"/>
      <c r="G28" s="29"/>
      <c r="H28" s="30">
        <f>((((G28-F28+1)))*E28)</f>
        <v>0</v>
      </c>
      <c r="I28" s="31"/>
      <c r="J28" s="32"/>
      <c r="K28" s="33"/>
      <c r="L28" s="26"/>
    </row>
    <row r="29" spans="1:17" ht="15" customHeight="1">
      <c r="A29" s="148"/>
      <c r="B29" s="156"/>
      <c r="C29" s="34"/>
      <c r="D29" s="34"/>
      <c r="E29" s="144"/>
      <c r="F29" s="35"/>
      <c r="G29" s="36"/>
      <c r="H29" s="30">
        <f t="shared" ref="H29:H39" si="1">((((G29-F29+1)))*E29)</f>
        <v>0</v>
      </c>
      <c r="I29" s="37"/>
      <c r="J29" s="38"/>
      <c r="K29" s="33"/>
      <c r="L29" s="26"/>
    </row>
    <row r="30" spans="1:17" ht="15" customHeight="1">
      <c r="A30" s="148"/>
      <c r="B30" s="156"/>
      <c r="C30" s="34"/>
      <c r="D30" s="34"/>
      <c r="E30" s="144"/>
      <c r="F30" s="35"/>
      <c r="G30" s="36"/>
      <c r="H30" s="30">
        <f t="shared" si="1"/>
        <v>0</v>
      </c>
      <c r="I30" s="37"/>
      <c r="J30" s="38"/>
      <c r="K30" s="33"/>
      <c r="L30" s="26"/>
    </row>
    <row r="31" spans="1:17" ht="15" customHeight="1">
      <c r="A31" s="148"/>
      <c r="B31" s="156"/>
      <c r="C31" s="34"/>
      <c r="D31" s="34"/>
      <c r="E31" s="144"/>
      <c r="F31" s="35"/>
      <c r="G31" s="36"/>
      <c r="H31" s="30">
        <f t="shared" si="1"/>
        <v>0</v>
      </c>
      <c r="I31" s="37"/>
      <c r="J31" s="38"/>
      <c r="K31" s="33"/>
      <c r="L31" s="26"/>
    </row>
    <row r="32" spans="1:17" ht="15" customHeight="1">
      <c r="A32" s="148"/>
      <c r="B32" s="156"/>
      <c r="C32" s="34"/>
      <c r="D32" s="34"/>
      <c r="E32" s="144"/>
      <c r="F32" s="35"/>
      <c r="G32" s="36"/>
      <c r="H32" s="30">
        <f t="shared" si="1"/>
        <v>0</v>
      </c>
      <c r="I32" s="37"/>
      <c r="J32" s="38"/>
      <c r="K32" s="33"/>
      <c r="L32" s="26"/>
    </row>
    <row r="33" spans="1:17" ht="15" customHeight="1">
      <c r="A33" s="148"/>
      <c r="B33" s="156"/>
      <c r="C33" s="34"/>
      <c r="D33" s="34"/>
      <c r="E33" s="144"/>
      <c r="F33" s="35"/>
      <c r="G33" s="36"/>
      <c r="H33" s="30">
        <f t="shared" si="1"/>
        <v>0</v>
      </c>
      <c r="I33" s="37"/>
      <c r="J33" s="38"/>
      <c r="K33" s="33"/>
      <c r="L33" s="26"/>
    </row>
    <row r="34" spans="1:17" ht="15" customHeight="1">
      <c r="A34" s="148"/>
      <c r="B34" s="156"/>
      <c r="C34" s="34"/>
      <c r="D34" s="34"/>
      <c r="E34" s="144"/>
      <c r="F34" s="35"/>
      <c r="G34" s="36"/>
      <c r="H34" s="30">
        <f t="shared" si="1"/>
        <v>0</v>
      </c>
      <c r="I34" s="37"/>
      <c r="J34" s="38"/>
      <c r="K34" s="33"/>
    </row>
    <row r="35" spans="1:17" ht="15" customHeight="1">
      <c r="A35" s="148"/>
      <c r="B35" s="156"/>
      <c r="C35" s="34"/>
      <c r="D35" s="34"/>
      <c r="E35" s="144"/>
      <c r="F35" s="35"/>
      <c r="G35" s="36"/>
      <c r="H35" s="30">
        <f t="shared" si="1"/>
        <v>0</v>
      </c>
      <c r="I35" s="37"/>
      <c r="J35" s="38"/>
      <c r="K35" s="33"/>
    </row>
    <row r="36" spans="1:17" ht="15" customHeight="1">
      <c r="A36" s="148"/>
      <c r="B36" s="156"/>
      <c r="C36" s="34"/>
      <c r="D36" s="34"/>
      <c r="E36" s="144"/>
      <c r="F36" s="35"/>
      <c r="G36" s="36"/>
      <c r="H36" s="30">
        <f t="shared" si="1"/>
        <v>0</v>
      </c>
      <c r="I36" s="37"/>
      <c r="J36" s="38"/>
      <c r="K36" s="33"/>
    </row>
    <row r="37" spans="1:17" ht="15" customHeight="1">
      <c r="A37" s="148"/>
      <c r="B37" s="156"/>
      <c r="C37" s="34"/>
      <c r="D37" s="34"/>
      <c r="E37" s="144"/>
      <c r="F37" s="35"/>
      <c r="G37" s="36"/>
      <c r="H37" s="30">
        <f t="shared" si="1"/>
        <v>0</v>
      </c>
      <c r="I37" s="37"/>
      <c r="J37" s="38"/>
      <c r="K37" s="33"/>
    </row>
    <row r="38" spans="1:17" ht="15" customHeight="1">
      <c r="A38" s="148"/>
      <c r="B38" s="156"/>
      <c r="C38" s="34"/>
      <c r="D38" s="34"/>
      <c r="E38" s="144"/>
      <c r="F38" s="35"/>
      <c r="G38" s="36"/>
      <c r="H38" s="30">
        <f t="shared" si="1"/>
        <v>0</v>
      </c>
      <c r="I38" s="37"/>
      <c r="J38" s="38"/>
      <c r="K38" s="33"/>
    </row>
    <row r="39" spans="1:17" ht="15" customHeight="1">
      <c r="A39" s="148"/>
      <c r="B39" s="156"/>
      <c r="C39" s="34"/>
      <c r="D39" s="34"/>
      <c r="E39" s="144"/>
      <c r="F39" s="35"/>
      <c r="G39" s="36"/>
      <c r="H39" s="30">
        <f t="shared" si="1"/>
        <v>0</v>
      </c>
      <c r="I39" s="39"/>
      <c r="J39" s="40"/>
      <c r="K39" s="41"/>
    </row>
    <row r="40" spans="1:17" ht="15" customHeight="1" thickBot="1">
      <c r="A40" s="216" t="s">
        <v>18</v>
      </c>
      <c r="B40" s="216"/>
      <c r="C40" s="216"/>
      <c r="D40" s="216"/>
      <c r="E40" s="216"/>
      <c r="F40" s="216"/>
      <c r="G40" s="217"/>
      <c r="H40" s="42">
        <f>SUM(H28:H39)</f>
        <v>0</v>
      </c>
      <c r="I40" s="43" t="str">
        <f>IF(H40&gt;=30,H40/30,"0")</f>
        <v>0</v>
      </c>
      <c r="J40" s="44">
        <f>IF(I40&lt;1,"0",(ROUNDDOWN(I40,0))*0.05)</f>
        <v>0</v>
      </c>
      <c r="K40" s="45"/>
    </row>
    <row r="41" spans="1:17" s="6" customFormat="1" ht="15" customHeight="1" thickBot="1">
      <c r="A41" s="46"/>
      <c r="B41" s="46"/>
      <c r="C41" s="46"/>
      <c r="D41" s="46"/>
      <c r="E41" s="46"/>
      <c r="F41" s="46"/>
      <c r="G41" s="179" t="s">
        <v>70</v>
      </c>
      <c r="H41" s="180"/>
      <c r="I41" s="181"/>
      <c r="J41" s="47">
        <f>IF(SUM(J27:J40)&gt;2,"2,00",SUM(J27:J40))</f>
        <v>0</v>
      </c>
      <c r="K41" s="48"/>
      <c r="N41" s="1"/>
      <c r="O41" s="1"/>
      <c r="P41" s="1"/>
      <c r="Q41" s="1"/>
    </row>
    <row r="42" spans="1:17" ht="21.75" customHeight="1" thickBot="1">
      <c r="B42" s="212" t="s">
        <v>68</v>
      </c>
      <c r="C42" s="213"/>
      <c r="D42" s="213"/>
      <c r="E42" s="213"/>
      <c r="F42" s="213"/>
      <c r="G42" s="213"/>
      <c r="H42" s="213"/>
      <c r="I42" s="214"/>
      <c r="J42" s="214"/>
      <c r="K42" s="215"/>
    </row>
    <row r="43" spans="1:17" ht="24.75" customHeight="1" thickBot="1">
      <c r="A43" s="19" t="s">
        <v>7</v>
      </c>
      <c r="B43" s="20" t="s">
        <v>8</v>
      </c>
      <c r="C43" s="20" t="s">
        <v>9</v>
      </c>
      <c r="D43" s="20" t="s">
        <v>10</v>
      </c>
      <c r="E43" s="21" t="s">
        <v>11</v>
      </c>
      <c r="F43" s="20" t="s">
        <v>12</v>
      </c>
      <c r="G43" s="20" t="s">
        <v>13</v>
      </c>
      <c r="H43" s="22" t="s">
        <v>14</v>
      </c>
      <c r="I43" s="23" t="s">
        <v>15</v>
      </c>
      <c r="J43" s="157" t="s">
        <v>16</v>
      </c>
      <c r="K43" s="25" t="s">
        <v>17</v>
      </c>
      <c r="L43" s="26"/>
    </row>
    <row r="44" spans="1:17" ht="15" customHeight="1">
      <c r="A44" s="147"/>
      <c r="B44" s="156"/>
      <c r="C44" s="27"/>
      <c r="D44" s="27"/>
      <c r="E44" s="143"/>
      <c r="F44" s="28"/>
      <c r="G44" s="29"/>
      <c r="H44" s="30">
        <f>((((G44-F44+1)))*E44)</f>
        <v>0</v>
      </c>
      <c r="I44" s="31"/>
      <c r="J44" s="32"/>
      <c r="K44" s="33"/>
      <c r="L44" s="26"/>
    </row>
    <row r="45" spans="1:17" ht="15" customHeight="1">
      <c r="A45" s="148"/>
      <c r="B45" s="156"/>
      <c r="C45" s="34"/>
      <c r="D45" s="34"/>
      <c r="E45" s="144"/>
      <c r="F45" s="35"/>
      <c r="G45" s="36"/>
      <c r="H45" s="30">
        <f t="shared" ref="H45:H55" si="2">((((G45-F45+1)))*E45)</f>
        <v>0</v>
      </c>
      <c r="I45" s="37"/>
      <c r="J45" s="38"/>
      <c r="K45" s="33"/>
      <c r="L45" s="26"/>
    </row>
    <row r="46" spans="1:17" ht="15" customHeight="1">
      <c r="A46" s="148"/>
      <c r="B46" s="156"/>
      <c r="C46" s="34"/>
      <c r="D46" s="34"/>
      <c r="E46" s="144"/>
      <c r="F46" s="35"/>
      <c r="G46" s="36"/>
      <c r="H46" s="30">
        <f t="shared" si="2"/>
        <v>0</v>
      </c>
      <c r="I46" s="37"/>
      <c r="J46" s="38"/>
      <c r="K46" s="33"/>
      <c r="L46" s="26"/>
    </row>
    <row r="47" spans="1:17" ht="15" customHeight="1">
      <c r="A47" s="148"/>
      <c r="B47" s="156"/>
      <c r="C47" s="34"/>
      <c r="D47" s="34"/>
      <c r="E47" s="144"/>
      <c r="F47" s="35"/>
      <c r="G47" s="36"/>
      <c r="H47" s="30">
        <f t="shared" si="2"/>
        <v>0</v>
      </c>
      <c r="I47" s="37"/>
      <c r="J47" s="38"/>
      <c r="K47" s="33"/>
      <c r="L47" s="26"/>
    </row>
    <row r="48" spans="1:17" ht="15" customHeight="1">
      <c r="A48" s="148"/>
      <c r="B48" s="156"/>
      <c r="C48" s="34"/>
      <c r="D48" s="34"/>
      <c r="E48" s="144"/>
      <c r="F48" s="35"/>
      <c r="G48" s="36"/>
      <c r="H48" s="30">
        <f t="shared" si="2"/>
        <v>0</v>
      </c>
      <c r="I48" s="37"/>
      <c r="J48" s="38"/>
      <c r="K48" s="33"/>
      <c r="L48" s="26"/>
    </row>
    <row r="49" spans="1:17" ht="15" customHeight="1">
      <c r="A49" s="148"/>
      <c r="B49" s="156"/>
      <c r="C49" s="34"/>
      <c r="D49" s="34"/>
      <c r="E49" s="144"/>
      <c r="F49" s="35"/>
      <c r="G49" s="36"/>
      <c r="H49" s="30">
        <f t="shared" si="2"/>
        <v>0</v>
      </c>
      <c r="I49" s="37"/>
      <c r="J49" s="38"/>
      <c r="K49" s="33"/>
      <c r="L49" s="26"/>
    </row>
    <row r="50" spans="1:17" ht="15" customHeight="1">
      <c r="A50" s="148"/>
      <c r="B50" s="156"/>
      <c r="C50" s="34"/>
      <c r="D50" s="34"/>
      <c r="E50" s="144"/>
      <c r="F50" s="35"/>
      <c r="G50" s="36"/>
      <c r="H50" s="30">
        <f t="shared" si="2"/>
        <v>0</v>
      </c>
      <c r="I50" s="37"/>
      <c r="J50" s="38"/>
      <c r="K50" s="33"/>
    </row>
    <row r="51" spans="1:17" ht="15" customHeight="1">
      <c r="A51" s="148"/>
      <c r="B51" s="156"/>
      <c r="C51" s="34"/>
      <c r="D51" s="34"/>
      <c r="E51" s="144"/>
      <c r="F51" s="35"/>
      <c r="G51" s="36"/>
      <c r="H51" s="30">
        <f t="shared" si="2"/>
        <v>0</v>
      </c>
      <c r="I51" s="37"/>
      <c r="J51" s="38"/>
      <c r="K51" s="33"/>
    </row>
    <row r="52" spans="1:17" ht="15" customHeight="1">
      <c r="A52" s="148"/>
      <c r="B52" s="156"/>
      <c r="C52" s="34"/>
      <c r="D52" s="34"/>
      <c r="E52" s="144"/>
      <c r="F52" s="35"/>
      <c r="G52" s="36"/>
      <c r="H52" s="30">
        <f t="shared" si="2"/>
        <v>0</v>
      </c>
      <c r="I52" s="37"/>
      <c r="J52" s="38"/>
      <c r="K52" s="33"/>
    </row>
    <row r="53" spans="1:17" ht="15" customHeight="1">
      <c r="A53" s="148"/>
      <c r="B53" s="156"/>
      <c r="C53" s="34"/>
      <c r="D53" s="34"/>
      <c r="E53" s="144"/>
      <c r="F53" s="35"/>
      <c r="G53" s="36"/>
      <c r="H53" s="30">
        <f t="shared" si="2"/>
        <v>0</v>
      </c>
      <c r="I53" s="37"/>
      <c r="J53" s="38"/>
      <c r="K53" s="33"/>
    </row>
    <row r="54" spans="1:17" ht="15" customHeight="1">
      <c r="A54" s="148"/>
      <c r="B54" s="156"/>
      <c r="C54" s="34"/>
      <c r="D54" s="34"/>
      <c r="E54" s="144"/>
      <c r="F54" s="35"/>
      <c r="G54" s="36"/>
      <c r="H54" s="30">
        <f t="shared" si="2"/>
        <v>0</v>
      </c>
      <c r="I54" s="37"/>
      <c r="J54" s="38"/>
      <c r="K54" s="33"/>
    </row>
    <row r="55" spans="1:17" ht="15" customHeight="1">
      <c r="A55" s="148"/>
      <c r="B55" s="156"/>
      <c r="C55" s="34"/>
      <c r="D55" s="34"/>
      <c r="E55" s="144"/>
      <c r="F55" s="35"/>
      <c r="G55" s="36"/>
      <c r="H55" s="30">
        <f t="shared" si="2"/>
        <v>0</v>
      </c>
      <c r="I55" s="39"/>
      <c r="J55" s="40"/>
      <c r="K55" s="41"/>
    </row>
    <row r="56" spans="1:17" ht="15" customHeight="1" thickBot="1">
      <c r="A56" s="216" t="s">
        <v>18</v>
      </c>
      <c r="B56" s="216"/>
      <c r="C56" s="216"/>
      <c r="D56" s="216"/>
      <c r="E56" s="216"/>
      <c r="F56" s="216"/>
      <c r="G56" s="217"/>
      <c r="H56" s="42">
        <f>SUM(H44:H55)</f>
        <v>0</v>
      </c>
      <c r="I56" s="43" t="str">
        <f>IF(H56&gt;=30,H56/30,"0")</f>
        <v>0</v>
      </c>
      <c r="J56" s="44">
        <f>IF(I56&lt;1,"0",(ROUNDDOWN(I56,0))*0.02)</f>
        <v>0</v>
      </c>
      <c r="K56" s="45"/>
    </row>
    <row r="57" spans="1:17" s="6" customFormat="1" ht="15" customHeight="1" thickBot="1">
      <c r="A57" s="46"/>
      <c r="B57" s="46"/>
      <c r="C57" s="46"/>
      <c r="D57" s="46"/>
      <c r="E57" s="46"/>
      <c r="F57" s="46"/>
      <c r="G57" s="179" t="s">
        <v>70</v>
      </c>
      <c r="H57" s="180"/>
      <c r="I57" s="181"/>
      <c r="J57" s="47">
        <f>IF(SUM(J43:J56)&gt;1,"1,00",SUM(J43:J56))</f>
        <v>0</v>
      </c>
      <c r="K57" s="48"/>
      <c r="N57" s="1"/>
      <c r="O57" s="1"/>
      <c r="P57" s="1"/>
      <c r="Q57" s="1"/>
    </row>
    <row r="58" spans="1:17" s="6" customFormat="1" ht="13.5" customHeight="1">
      <c r="A58" s="1"/>
      <c r="B58" s="49" t="s">
        <v>19</v>
      </c>
      <c r="C58" s="50"/>
      <c r="D58" s="50"/>
      <c r="E58" s="50"/>
      <c r="F58" s="50"/>
      <c r="G58" s="218"/>
      <c r="H58" s="218"/>
      <c r="I58" s="218"/>
      <c r="J58" s="51"/>
      <c r="K58" s="52"/>
      <c r="N58" s="1"/>
      <c r="O58" s="1"/>
      <c r="P58" s="1"/>
      <c r="Q58" s="1"/>
    </row>
    <row r="59" spans="1:17" s="6" customFormat="1" ht="13.5" customHeight="1">
      <c r="A59" s="1"/>
      <c r="B59" s="49" t="s">
        <v>20</v>
      </c>
      <c r="C59" s="50"/>
      <c r="D59" s="50"/>
      <c r="E59" s="50"/>
      <c r="F59" s="50"/>
      <c r="G59" s="53"/>
      <c r="H59" s="53"/>
      <c r="I59" s="53"/>
      <c r="J59" s="51"/>
      <c r="K59" s="54"/>
      <c r="N59" s="1"/>
      <c r="O59" s="1"/>
      <c r="P59" s="1"/>
      <c r="Q59" s="1"/>
    </row>
    <row r="60" spans="1:17" s="6" customFormat="1" ht="17.25" customHeight="1" thickBot="1">
      <c r="A60" s="1"/>
      <c r="B60" s="55" t="s">
        <v>21</v>
      </c>
      <c r="C60" s="56"/>
      <c r="D60" s="56"/>
      <c r="E60" s="56"/>
      <c r="F60" s="56"/>
      <c r="G60" s="57"/>
      <c r="H60" s="57"/>
      <c r="I60" s="57"/>
      <c r="J60" s="58"/>
      <c r="K60" s="59"/>
      <c r="N60" s="1"/>
      <c r="O60" s="1"/>
      <c r="P60" s="1"/>
      <c r="Q60" s="1"/>
    </row>
    <row r="61" spans="1:17" ht="17.25" customHeight="1" thickBot="1">
      <c r="B61" s="64"/>
      <c r="C61" s="199" t="s">
        <v>22</v>
      </c>
      <c r="D61" s="200"/>
      <c r="E61" s="200"/>
      <c r="F61" s="200"/>
      <c r="G61" s="200"/>
      <c r="H61" s="200"/>
      <c r="I61" s="201"/>
      <c r="J61" s="47">
        <f>IF((J25+J57+J41)&gt;5,"5,00",(J25+J57+J41))</f>
        <v>0</v>
      </c>
      <c r="K61" s="65"/>
    </row>
    <row r="62" spans="1:17" ht="17.25" customHeight="1" thickBot="1">
      <c r="B62" s="49"/>
      <c r="C62" s="50"/>
      <c r="D62" s="50"/>
      <c r="E62" s="50"/>
      <c r="F62" s="50"/>
      <c r="G62" s="50"/>
      <c r="H62" s="60"/>
      <c r="I62" s="61"/>
      <c r="J62" s="62"/>
      <c r="K62" s="63"/>
    </row>
    <row r="63" spans="1:17" ht="37.5" customHeight="1" thickBot="1">
      <c r="B63" s="202" t="s">
        <v>63</v>
      </c>
      <c r="C63" s="203"/>
      <c r="D63" s="203"/>
      <c r="E63" s="203"/>
      <c r="F63" s="203"/>
      <c r="G63" s="203"/>
      <c r="H63" s="203"/>
      <c r="I63" s="203"/>
      <c r="J63" s="203"/>
      <c r="K63" s="204"/>
      <c r="O63" s="1" t="s">
        <v>23</v>
      </c>
    </row>
    <row r="64" spans="1:17" ht="27.75" customHeight="1" thickBot="1">
      <c r="A64" s="66" t="s">
        <v>7</v>
      </c>
      <c r="B64" s="205" t="s">
        <v>24</v>
      </c>
      <c r="C64" s="205"/>
      <c r="D64" s="205"/>
      <c r="E64" s="206" t="s">
        <v>25</v>
      </c>
      <c r="F64" s="176"/>
      <c r="G64" s="146" t="s">
        <v>26</v>
      </c>
      <c r="H64" s="67"/>
      <c r="I64" s="61"/>
      <c r="J64" s="152" t="s">
        <v>16</v>
      </c>
      <c r="K64" s="207" t="s">
        <v>17</v>
      </c>
      <c r="L64" s="1"/>
      <c r="M64" s="1"/>
    </row>
    <row r="65" spans="1:13" ht="15" customHeight="1">
      <c r="A65" s="68"/>
      <c r="B65" s="209"/>
      <c r="C65" s="210"/>
      <c r="D65" s="211"/>
      <c r="E65" s="198"/>
      <c r="F65" s="178"/>
      <c r="G65" s="69"/>
      <c r="H65" s="60"/>
      <c r="I65" s="61"/>
      <c r="J65" s="70" t="str">
        <f>IF(G65="15h a 24h","0,05",IF(G65="25h a 49h","0,10",IF(G65="50h a 74h","0,15",IF(G65="75h a 99h","0,25",IF(G65="100h o més","0,40","0,00")))))</f>
        <v>0,00</v>
      </c>
      <c r="K65" s="208"/>
      <c r="L65" s="1"/>
    </row>
    <row r="66" spans="1:13" ht="15" customHeight="1">
      <c r="A66" s="68"/>
      <c r="B66" s="177"/>
      <c r="C66" s="198"/>
      <c r="D66" s="178"/>
      <c r="E66" s="177"/>
      <c r="F66" s="178"/>
      <c r="G66" s="69"/>
      <c r="H66" s="60"/>
      <c r="I66" s="61"/>
      <c r="J66" s="70" t="str">
        <f t="shared" ref="J66:J81" si="3">IF(G66="15h a 24h","0,05",IF(G66="25h a 49h","0,10",IF(G66="50h a 74h","0,15",IF(G66="75h a 99h","0,25",IF(G66="100h o més","0,40","0,00")))))</f>
        <v>0,00</v>
      </c>
      <c r="K66" s="71"/>
      <c r="L66" s="72"/>
      <c r="M66" s="6" t="s">
        <v>43</v>
      </c>
    </row>
    <row r="67" spans="1:13" ht="15" customHeight="1">
      <c r="A67" s="68"/>
      <c r="B67" s="197"/>
      <c r="C67" s="197"/>
      <c r="D67" s="197"/>
      <c r="E67" s="177"/>
      <c r="F67" s="178"/>
      <c r="G67" s="69"/>
      <c r="H67" s="60"/>
      <c r="I67" s="61"/>
      <c r="J67" s="70" t="str">
        <f t="shared" si="3"/>
        <v>0,00</v>
      </c>
      <c r="K67" s="71"/>
      <c r="L67" s="1"/>
      <c r="M67" s="6" t="s">
        <v>44</v>
      </c>
    </row>
    <row r="68" spans="1:13" ht="15" customHeight="1">
      <c r="A68" s="68"/>
      <c r="B68" s="197"/>
      <c r="C68" s="197"/>
      <c r="D68" s="197"/>
      <c r="E68" s="177"/>
      <c r="F68" s="178"/>
      <c r="G68" s="69"/>
      <c r="H68" s="60"/>
      <c r="I68" s="61"/>
      <c r="J68" s="70" t="str">
        <f t="shared" si="3"/>
        <v>0,00</v>
      </c>
      <c r="K68" s="71"/>
      <c r="L68" s="1"/>
      <c r="M68" s="6" t="s">
        <v>45</v>
      </c>
    </row>
    <row r="69" spans="1:13" ht="15" customHeight="1">
      <c r="A69" s="68"/>
      <c r="B69" s="197"/>
      <c r="C69" s="197"/>
      <c r="D69" s="197"/>
      <c r="E69" s="177"/>
      <c r="F69" s="178"/>
      <c r="G69" s="69"/>
      <c r="H69" s="60"/>
      <c r="I69" s="61"/>
      <c r="J69" s="70" t="str">
        <f t="shared" si="3"/>
        <v>0,00</v>
      </c>
      <c r="K69" s="71"/>
      <c r="L69" s="1"/>
      <c r="M69" s="6" t="s">
        <v>46</v>
      </c>
    </row>
    <row r="70" spans="1:13" ht="15" customHeight="1">
      <c r="A70" s="68"/>
      <c r="B70" s="197"/>
      <c r="C70" s="197"/>
      <c r="D70" s="197"/>
      <c r="E70" s="177"/>
      <c r="F70" s="178"/>
      <c r="G70" s="69"/>
      <c r="H70" s="60"/>
      <c r="I70" s="61"/>
      <c r="J70" s="70" t="str">
        <f t="shared" si="3"/>
        <v>0,00</v>
      </c>
      <c r="K70" s="71"/>
      <c r="L70" s="1"/>
      <c r="M70" s="6" t="s">
        <v>47</v>
      </c>
    </row>
    <row r="71" spans="1:13" ht="15" customHeight="1">
      <c r="A71" s="68"/>
      <c r="B71" s="197"/>
      <c r="C71" s="197"/>
      <c r="D71" s="197"/>
      <c r="E71" s="177"/>
      <c r="F71" s="178"/>
      <c r="G71" s="69"/>
      <c r="H71" s="60"/>
      <c r="I71" s="61"/>
      <c r="J71" s="70" t="str">
        <f t="shared" si="3"/>
        <v>0,00</v>
      </c>
      <c r="K71" s="71"/>
      <c r="L71" s="1"/>
    </row>
    <row r="72" spans="1:13" ht="15" customHeight="1">
      <c r="A72" s="68"/>
      <c r="B72" s="197"/>
      <c r="C72" s="197"/>
      <c r="D72" s="197"/>
      <c r="E72" s="177"/>
      <c r="F72" s="178"/>
      <c r="G72" s="69"/>
      <c r="H72" s="60"/>
      <c r="I72" s="61"/>
      <c r="J72" s="70" t="str">
        <f t="shared" si="3"/>
        <v>0,00</v>
      </c>
      <c r="K72" s="71"/>
    </row>
    <row r="73" spans="1:13" ht="15" customHeight="1">
      <c r="A73" s="68"/>
      <c r="B73" s="197"/>
      <c r="C73" s="197"/>
      <c r="D73" s="197"/>
      <c r="E73" s="177"/>
      <c r="F73" s="178"/>
      <c r="G73" s="69"/>
      <c r="H73" s="60"/>
      <c r="I73" s="61"/>
      <c r="J73" s="70" t="str">
        <f t="shared" si="3"/>
        <v>0,00</v>
      </c>
      <c r="K73" s="71"/>
    </row>
    <row r="74" spans="1:13" ht="15" customHeight="1">
      <c r="A74" s="68"/>
      <c r="B74" s="197"/>
      <c r="C74" s="197"/>
      <c r="D74" s="197"/>
      <c r="E74" s="155"/>
      <c r="F74" s="154"/>
      <c r="G74" s="69"/>
      <c r="H74" s="60"/>
      <c r="I74" s="61"/>
      <c r="J74" s="70" t="str">
        <f t="shared" si="3"/>
        <v>0,00</v>
      </c>
      <c r="K74" s="71"/>
    </row>
    <row r="75" spans="1:13" ht="15" customHeight="1">
      <c r="A75" s="68"/>
      <c r="B75" s="197"/>
      <c r="C75" s="197"/>
      <c r="D75" s="197"/>
      <c r="E75" s="155"/>
      <c r="F75" s="154"/>
      <c r="G75" s="69"/>
      <c r="H75" s="60"/>
      <c r="I75" s="61"/>
      <c r="J75" s="70" t="str">
        <f t="shared" si="3"/>
        <v>0,00</v>
      </c>
      <c r="K75" s="71"/>
    </row>
    <row r="76" spans="1:13" ht="15" customHeight="1">
      <c r="A76" s="68"/>
      <c r="B76" s="197"/>
      <c r="C76" s="197"/>
      <c r="D76" s="197"/>
      <c r="E76" s="155"/>
      <c r="F76" s="154"/>
      <c r="G76" s="69"/>
      <c r="H76" s="60"/>
      <c r="I76" s="61"/>
      <c r="J76" s="70" t="str">
        <f t="shared" si="3"/>
        <v>0,00</v>
      </c>
      <c r="K76" s="71"/>
    </row>
    <row r="77" spans="1:13" ht="15" customHeight="1">
      <c r="A77" s="68"/>
      <c r="B77" s="197"/>
      <c r="C77" s="197"/>
      <c r="D77" s="197"/>
      <c r="E77" s="155"/>
      <c r="F77" s="154"/>
      <c r="G77" s="69"/>
      <c r="H77" s="60"/>
      <c r="I77" s="61"/>
      <c r="J77" s="70" t="str">
        <f t="shared" si="3"/>
        <v>0,00</v>
      </c>
      <c r="K77" s="71"/>
    </row>
    <row r="78" spans="1:13" ht="15" customHeight="1">
      <c r="A78" s="68"/>
      <c r="B78" s="197"/>
      <c r="C78" s="197"/>
      <c r="D78" s="197"/>
      <c r="E78" s="177"/>
      <c r="F78" s="178"/>
      <c r="G78" s="69"/>
      <c r="H78" s="60"/>
      <c r="I78" s="61"/>
      <c r="J78" s="70" t="str">
        <f t="shared" si="3"/>
        <v>0,00</v>
      </c>
      <c r="K78" s="71"/>
    </row>
    <row r="79" spans="1:13" ht="15" customHeight="1">
      <c r="A79" s="68"/>
      <c r="B79" s="197"/>
      <c r="C79" s="197"/>
      <c r="D79" s="197"/>
      <c r="E79" s="177"/>
      <c r="F79" s="178"/>
      <c r="G79" s="69"/>
      <c r="H79" s="60"/>
      <c r="I79" s="61"/>
      <c r="J79" s="70" t="str">
        <f t="shared" si="3"/>
        <v>0,00</v>
      </c>
      <c r="K79" s="71"/>
      <c r="L79" s="26"/>
    </row>
    <row r="80" spans="1:13" ht="15" customHeight="1">
      <c r="A80" s="68"/>
      <c r="B80" s="197"/>
      <c r="C80" s="197"/>
      <c r="D80" s="197"/>
      <c r="E80" s="177"/>
      <c r="F80" s="178"/>
      <c r="G80" s="69"/>
      <c r="H80" s="60"/>
      <c r="I80" s="61"/>
      <c r="J80" s="70" t="str">
        <f t="shared" si="3"/>
        <v>0,00</v>
      </c>
      <c r="K80" s="71"/>
    </row>
    <row r="81" spans="1:15" ht="15" customHeight="1" thickBot="1">
      <c r="A81" s="68"/>
      <c r="B81" s="197"/>
      <c r="C81" s="197"/>
      <c r="D81" s="197"/>
      <c r="E81" s="177"/>
      <c r="F81" s="178"/>
      <c r="G81" s="69"/>
      <c r="H81" s="60"/>
      <c r="I81" s="61"/>
      <c r="J81" s="70" t="str">
        <f t="shared" si="3"/>
        <v>0,00</v>
      </c>
      <c r="K81" s="71"/>
    </row>
    <row r="82" spans="1:15" ht="15" customHeight="1" thickBot="1">
      <c r="B82" s="64"/>
      <c r="C82" s="50"/>
      <c r="D82" s="50"/>
      <c r="E82" s="50"/>
      <c r="F82" s="50"/>
      <c r="G82" s="158" t="s">
        <v>27</v>
      </c>
      <c r="H82" s="158"/>
      <c r="I82" s="158"/>
      <c r="J82" s="47">
        <f>IF((J65+J66+J67+J68+J69+J70+J71+J72+J73+J74+J75+J76+J77+J78+J79+J80+J81)&gt;1.5,"1,50",(J65+J66+J67+J68+J69+J70+J71+J72+J73+J74+J76+J75+J77+J78+J79+J80+J81))</f>
        <v>0</v>
      </c>
      <c r="K82" s="65"/>
    </row>
    <row r="83" spans="1:15" ht="15" customHeight="1" thickBot="1">
      <c r="B83" s="64"/>
      <c r="C83" s="50"/>
      <c r="D83" s="50"/>
      <c r="E83" s="50"/>
      <c r="F83" s="50"/>
      <c r="G83" s="185" t="s">
        <v>28</v>
      </c>
      <c r="H83" s="185"/>
      <c r="I83" s="185"/>
      <c r="J83" s="73">
        <f>IF((J82)&gt;1.5,"1,50",(J82))</f>
        <v>0</v>
      </c>
      <c r="K83" s="74"/>
    </row>
    <row r="84" spans="1:15" ht="24" customHeight="1" thickBot="1">
      <c r="A84" s="128"/>
      <c r="B84" s="186" t="s">
        <v>57</v>
      </c>
      <c r="C84" s="187"/>
      <c r="D84" s="187"/>
      <c r="E84" s="187"/>
      <c r="F84" s="187"/>
      <c r="G84" s="187"/>
      <c r="H84" s="187"/>
      <c r="I84" s="187"/>
      <c r="J84" s="187"/>
      <c r="K84" s="188"/>
      <c r="M84" s="1"/>
      <c r="N84" s="6"/>
      <c r="O84" s="1" t="s">
        <v>23</v>
      </c>
    </row>
    <row r="85" spans="1:15" ht="17.25" customHeight="1" thickBot="1">
      <c r="A85" s="128"/>
      <c r="B85" s="129"/>
      <c r="C85" s="130"/>
      <c r="D85" s="130"/>
      <c r="E85" s="130"/>
      <c r="F85" s="131"/>
      <c r="G85" s="132"/>
      <c r="H85" s="133"/>
      <c r="I85" s="133"/>
      <c r="J85" s="134"/>
      <c r="K85" s="135"/>
      <c r="M85" s="6" t="s">
        <v>56</v>
      </c>
      <c r="N85" s="6"/>
    </row>
    <row r="86" spans="1:15" ht="21.75" customHeight="1" thickBot="1">
      <c r="A86" s="149" t="s">
        <v>7</v>
      </c>
      <c r="B86" s="189" t="s">
        <v>53</v>
      </c>
      <c r="C86" s="190"/>
      <c r="D86" s="190"/>
      <c r="E86" s="191"/>
      <c r="F86" s="131"/>
      <c r="G86" s="132"/>
      <c r="H86" s="133"/>
      <c r="I86" s="133"/>
      <c r="J86" s="134"/>
      <c r="K86" s="135"/>
      <c r="M86" s="6" t="s">
        <v>55</v>
      </c>
      <c r="N86" s="6"/>
    </row>
    <row r="87" spans="1:15" ht="18.75" customHeight="1" thickBot="1">
      <c r="A87" s="151"/>
      <c r="B87" s="192"/>
      <c r="C87" s="193"/>
      <c r="D87" s="193"/>
      <c r="E87" s="194"/>
      <c r="F87" s="131"/>
      <c r="G87" s="132"/>
      <c r="H87" s="133"/>
      <c r="I87" s="133"/>
      <c r="J87" s="136" t="str">
        <f>IF(B87="Màster oficial universitari","0,75",IF(B87="Graduat","1,00",IF(B87="Doctorat oficial universitari","1,25","0,00")))</f>
        <v>0,00</v>
      </c>
      <c r="K87" s="135"/>
      <c r="M87" s="6" t="s">
        <v>31</v>
      </c>
      <c r="N87" s="6"/>
    </row>
    <row r="88" spans="1:15" ht="18.75" customHeight="1" thickBot="1">
      <c r="A88" s="151"/>
      <c r="B88" s="192"/>
      <c r="C88" s="193"/>
      <c r="D88" s="193"/>
      <c r="E88" s="194"/>
      <c r="F88" s="131"/>
      <c r="G88" s="132"/>
      <c r="H88" s="133"/>
      <c r="I88" s="133"/>
      <c r="J88" s="136" t="str">
        <f t="shared" ref="J88:J91" si="4">IF(B88="Màster oficial universitari","0,75",IF(B88="Graduat","1,00",IF(B88="Doctorat oficial universitari","1,25","0,00")))</f>
        <v>0,00</v>
      </c>
      <c r="K88" s="135"/>
      <c r="M88" s="1"/>
      <c r="N88" s="6"/>
    </row>
    <row r="89" spans="1:15" ht="18.75" customHeight="1" thickBot="1">
      <c r="A89" s="151"/>
      <c r="B89" s="192"/>
      <c r="C89" s="193"/>
      <c r="D89" s="193"/>
      <c r="E89" s="194"/>
      <c r="F89" s="131"/>
      <c r="G89" s="132"/>
      <c r="H89" s="133"/>
      <c r="I89" s="133"/>
      <c r="J89" s="136" t="str">
        <f t="shared" si="4"/>
        <v>0,00</v>
      </c>
      <c r="K89" s="135"/>
      <c r="M89" s="1"/>
      <c r="N89" s="6"/>
    </row>
    <row r="90" spans="1:15" ht="18.75" customHeight="1" thickBot="1">
      <c r="A90" s="151"/>
      <c r="B90" s="192"/>
      <c r="C90" s="193"/>
      <c r="D90" s="193"/>
      <c r="E90" s="194"/>
      <c r="F90" s="131"/>
      <c r="G90" s="132"/>
      <c r="H90" s="133"/>
      <c r="I90" s="133"/>
      <c r="J90" s="136" t="str">
        <f t="shared" si="4"/>
        <v>0,00</v>
      </c>
      <c r="K90" s="135"/>
      <c r="M90" s="1"/>
      <c r="N90" s="6"/>
    </row>
    <row r="91" spans="1:15" ht="17.25" customHeight="1" thickBot="1">
      <c r="A91" s="150"/>
      <c r="B91" s="192"/>
      <c r="C91" s="193"/>
      <c r="D91" s="193"/>
      <c r="E91" s="194"/>
      <c r="F91" s="137"/>
      <c r="G91" s="137"/>
      <c r="H91" s="137"/>
      <c r="I91" s="138"/>
      <c r="J91" s="136" t="str">
        <f t="shared" si="4"/>
        <v>0,00</v>
      </c>
      <c r="K91" s="139"/>
      <c r="M91" s="1"/>
      <c r="N91" s="6"/>
    </row>
    <row r="92" spans="1:15" ht="17.25" customHeight="1" thickBot="1">
      <c r="A92" s="128"/>
      <c r="B92" s="140"/>
      <c r="C92" s="130"/>
      <c r="D92" s="130"/>
      <c r="E92" s="130"/>
      <c r="F92" s="141"/>
      <c r="G92" s="195" t="s">
        <v>54</v>
      </c>
      <c r="H92" s="196"/>
      <c r="I92" s="196"/>
      <c r="J92" s="136">
        <f>IF((J87+J88+J89+J90+J91)&gt;2,"2,00",(J91+J88+J90+J89+J87))</f>
        <v>0</v>
      </c>
      <c r="K92" s="142"/>
      <c r="M92" s="1"/>
      <c r="N92" s="6"/>
    </row>
    <row r="93" spans="1:15" ht="15" customHeight="1">
      <c r="B93" s="64"/>
      <c r="C93" s="50"/>
      <c r="D93" s="50"/>
      <c r="E93" s="50"/>
      <c r="F93" s="50"/>
      <c r="G93" s="75"/>
      <c r="H93" s="75"/>
      <c r="I93" s="75"/>
      <c r="J93" s="76"/>
      <c r="K93" s="153"/>
      <c r="M93" s="6" t="s">
        <v>29</v>
      </c>
    </row>
    <row r="94" spans="1:15" ht="15" hidden="1" customHeight="1">
      <c r="B94" s="183" t="s">
        <v>30</v>
      </c>
      <c r="C94" s="184"/>
      <c r="D94" s="50"/>
      <c r="E94" s="50"/>
      <c r="F94" s="50"/>
      <c r="G94" s="75"/>
      <c r="H94" s="75"/>
      <c r="I94" s="75"/>
      <c r="J94" s="76"/>
      <c r="K94" s="74"/>
      <c r="M94" s="6" t="s">
        <v>31</v>
      </c>
    </row>
    <row r="95" spans="1:15" ht="15" hidden="1" customHeight="1">
      <c r="A95" s="28"/>
      <c r="B95" s="177" t="s">
        <v>32</v>
      </c>
      <c r="C95" s="178"/>
      <c r="D95" s="177" t="s">
        <v>33</v>
      </c>
      <c r="E95" s="178"/>
      <c r="F95" s="34"/>
      <c r="G95" s="1"/>
      <c r="H95" s="75"/>
      <c r="I95" s="75"/>
      <c r="J95" s="70" t="s">
        <v>16</v>
      </c>
      <c r="K95" s="77" t="s">
        <v>17</v>
      </c>
    </row>
    <row r="96" spans="1:15" ht="15" hidden="1" customHeight="1">
      <c r="A96" s="28"/>
      <c r="B96" s="177"/>
      <c r="C96" s="178"/>
      <c r="D96" s="177"/>
      <c r="E96" s="178"/>
      <c r="F96" s="34"/>
      <c r="G96" s="1"/>
      <c r="H96" s="75"/>
      <c r="I96" s="75"/>
      <c r="J96" s="78" t="str">
        <f>IF(B96="Master oficial","1,00",IF(B96="Graduat","0,75","0,00"))</f>
        <v>0,00</v>
      </c>
      <c r="K96" s="79"/>
    </row>
    <row r="97" spans="1:17" ht="12.75" hidden="1" customHeight="1">
      <c r="A97" s="28"/>
      <c r="B97" s="177"/>
      <c r="C97" s="178"/>
      <c r="D97" s="177"/>
      <c r="E97" s="178"/>
      <c r="F97" s="34"/>
      <c r="G97" s="1"/>
      <c r="H97" s="75"/>
      <c r="I97" s="75"/>
      <c r="J97" s="78" t="str">
        <f t="shared" ref="J97:J98" si="5">IF(B97="Master oficial","1,00",IF(B97="Graduat","0,75","0,00"))</f>
        <v>0,00</v>
      </c>
      <c r="K97" s="79"/>
      <c r="M97" s="80"/>
    </row>
    <row r="98" spans="1:17" ht="12.75" hidden="1" customHeight="1">
      <c r="A98" s="28"/>
      <c r="B98" s="177"/>
      <c r="C98" s="178"/>
      <c r="D98" s="177"/>
      <c r="E98" s="178"/>
      <c r="F98" s="34"/>
      <c r="G98" s="1"/>
      <c r="H98" s="75"/>
      <c r="I98" s="75"/>
      <c r="J98" s="78" t="str">
        <f t="shared" si="5"/>
        <v>0,00</v>
      </c>
      <c r="K98" s="79"/>
      <c r="M98" s="80"/>
    </row>
    <row r="99" spans="1:17" ht="13.5" hidden="1" customHeight="1" thickBot="1">
      <c r="B99" s="64"/>
      <c r="C99" s="50"/>
      <c r="D99" s="50"/>
      <c r="E99" s="50"/>
      <c r="F99" s="50"/>
      <c r="G99" s="179" t="s">
        <v>34</v>
      </c>
      <c r="H99" s="180"/>
      <c r="I99" s="181"/>
      <c r="J99" s="81">
        <f>IF((J96+J97+J98)&gt;2,"2,00",(J96+J97+J98))</f>
        <v>0</v>
      </c>
      <c r="K99" s="79"/>
      <c r="M99" s="80"/>
    </row>
    <row r="100" spans="1:17" ht="13.5" thickBot="1">
      <c r="B100" s="183" t="s">
        <v>62</v>
      </c>
      <c r="C100" s="184"/>
      <c r="D100" s="82"/>
      <c r="E100" s="83"/>
      <c r="F100" s="50"/>
      <c r="G100" s="84"/>
      <c r="H100" s="85"/>
      <c r="I100" s="61"/>
      <c r="J100" s="86"/>
      <c r="K100" s="63"/>
      <c r="M100" s="80"/>
    </row>
    <row r="101" spans="1:17" ht="31.5" customHeight="1" thickBot="1">
      <c r="A101" s="19" t="s">
        <v>7</v>
      </c>
      <c r="B101" s="175" t="s">
        <v>35</v>
      </c>
      <c r="C101" s="176"/>
      <c r="D101" s="87"/>
      <c r="E101" s="87"/>
      <c r="F101" s="87"/>
      <c r="G101" s="88"/>
      <c r="H101" s="89"/>
      <c r="I101" s="90"/>
      <c r="J101" s="91" t="s">
        <v>16</v>
      </c>
      <c r="K101" s="92" t="s">
        <v>17</v>
      </c>
      <c r="L101" s="93"/>
      <c r="M101" s="80"/>
      <c r="N101" s="94"/>
    </row>
    <row r="102" spans="1:17" ht="15" customHeight="1" thickBot="1">
      <c r="A102" s="28"/>
      <c r="B102" s="177"/>
      <c r="C102" s="178"/>
      <c r="D102" s="50"/>
      <c r="E102" s="50"/>
      <c r="F102" s="50"/>
      <c r="G102" s="179" t="s">
        <v>36</v>
      </c>
      <c r="H102" s="180"/>
      <c r="I102" s="181"/>
      <c r="J102" s="95" t="str">
        <f>IF(B102="Nivell Mitjà/C1","1,00",IF(B102="Nivell Superior/C2","1,00","0,00"))</f>
        <v>0,00</v>
      </c>
      <c r="K102" s="92"/>
      <c r="L102" s="93"/>
      <c r="M102" s="106"/>
      <c r="N102" s="94"/>
    </row>
    <row r="103" spans="1:17" ht="15" customHeight="1">
      <c r="A103" s="96"/>
      <c r="B103" s="97"/>
      <c r="C103" s="98"/>
      <c r="D103" s="50"/>
      <c r="E103" s="50"/>
      <c r="F103" s="50"/>
      <c r="G103" s="75"/>
      <c r="H103" s="75"/>
      <c r="I103" s="75"/>
      <c r="J103" s="76"/>
      <c r="K103" s="99"/>
      <c r="L103" s="93"/>
      <c r="M103" s="80" t="s">
        <v>48</v>
      </c>
      <c r="N103" s="94"/>
    </row>
    <row r="104" spans="1:17" ht="15" customHeight="1" thickBot="1">
      <c r="A104" s="2"/>
      <c r="B104" s="182" t="s">
        <v>61</v>
      </c>
      <c r="C104" s="182"/>
      <c r="D104" s="82"/>
      <c r="E104" s="83"/>
      <c r="F104" s="50"/>
      <c r="G104" s="84"/>
      <c r="H104" s="85"/>
      <c r="I104" s="61"/>
      <c r="J104" s="172" t="s">
        <v>16</v>
      </c>
      <c r="K104" s="170" t="s">
        <v>17</v>
      </c>
      <c r="M104" s="80" t="s">
        <v>49</v>
      </c>
      <c r="N104" s="94"/>
    </row>
    <row r="105" spans="1:17" s="50" customFormat="1" ht="15" customHeight="1" thickBot="1">
      <c r="A105" s="66" t="s">
        <v>7</v>
      </c>
      <c r="B105" s="174" t="s">
        <v>58</v>
      </c>
      <c r="C105" s="174"/>
      <c r="D105" s="100"/>
      <c r="E105" s="100"/>
      <c r="F105" s="100"/>
      <c r="G105" s="100"/>
      <c r="H105" s="100"/>
      <c r="I105" s="100"/>
      <c r="J105" s="173"/>
      <c r="K105" s="171"/>
      <c r="L105" s="101"/>
      <c r="N105" s="101"/>
      <c r="O105" s="101"/>
      <c r="P105" s="101"/>
      <c r="Q105" s="101"/>
    </row>
    <row r="106" spans="1:17" s="50" customFormat="1" ht="21.75" customHeight="1">
      <c r="A106" s="102"/>
      <c r="B106" s="34"/>
      <c r="C106" s="34"/>
      <c r="D106" s="100"/>
      <c r="E106" s="100"/>
      <c r="F106" s="100"/>
      <c r="G106" s="100"/>
      <c r="H106" s="100"/>
      <c r="I106" s="100"/>
      <c r="J106" s="70" t="str">
        <f>IF(C106="A2","0,20",IF(C106="B1","0,30",IF(C106="B2","0,40",IF(C106="C1","0,65",IF(C106="C2","0,75","0,00")))))</f>
        <v>0,00</v>
      </c>
      <c r="K106" s="71"/>
      <c r="L106" s="1"/>
      <c r="M106" s="6"/>
      <c r="N106" s="104" t="s">
        <v>50</v>
      </c>
      <c r="O106" s="101"/>
      <c r="P106" s="101"/>
      <c r="Q106" s="101"/>
    </row>
    <row r="107" spans="1:17" s="50" customFormat="1" ht="21.75" customHeight="1">
      <c r="A107" s="102"/>
      <c r="B107" s="34"/>
      <c r="C107" s="34"/>
      <c r="D107" s="100"/>
      <c r="E107" s="100"/>
      <c r="F107" s="100"/>
      <c r="G107" s="100"/>
      <c r="H107" s="100"/>
      <c r="I107" s="100"/>
      <c r="J107" s="70" t="str">
        <f t="shared" ref="J107:J108" si="6">IF(C107="A2","0,20",IF(C107="B1","0,30",IF(C107="B2","0,40",IF(C107="C1","0,65",IF(C107="C2","0,75","0,00")))))</f>
        <v>0,00</v>
      </c>
      <c r="K107" s="71"/>
      <c r="L107" s="1"/>
      <c r="M107" s="6"/>
      <c r="N107" s="104" t="s">
        <v>51</v>
      </c>
      <c r="O107" s="101"/>
      <c r="P107" s="101"/>
      <c r="Q107" s="101"/>
    </row>
    <row r="108" spans="1:17" s="50" customFormat="1" ht="21.75" customHeight="1" thickBot="1">
      <c r="A108" s="102"/>
      <c r="B108" s="34"/>
      <c r="C108" s="34"/>
      <c r="D108" s="100"/>
      <c r="E108" s="100"/>
      <c r="F108" s="100"/>
      <c r="G108" s="100"/>
      <c r="H108" s="100"/>
      <c r="I108" s="100"/>
      <c r="J108" s="70" t="str">
        <f t="shared" si="6"/>
        <v>0,00</v>
      </c>
      <c r="K108" s="71"/>
      <c r="L108" s="1"/>
      <c r="M108" s="6"/>
      <c r="N108" s="104" t="s">
        <v>52</v>
      </c>
      <c r="O108" s="101"/>
      <c r="P108" s="101"/>
      <c r="Q108" s="101"/>
    </row>
    <row r="109" spans="1:17" s="50" customFormat="1" ht="17.25" customHeight="1" thickBot="1">
      <c r="A109" s="1"/>
      <c r="B109" s="1"/>
      <c r="C109" s="1"/>
      <c r="D109" s="100"/>
      <c r="E109" s="100"/>
      <c r="F109" s="100"/>
      <c r="G109" s="158" t="s">
        <v>37</v>
      </c>
      <c r="H109" s="158"/>
      <c r="I109" s="158"/>
      <c r="J109" s="47">
        <f>IF((J106+J107+J108)&gt;1,1,J106+J107+J108)</f>
        <v>0</v>
      </c>
      <c r="K109" s="103"/>
      <c r="L109" s="104"/>
      <c r="M109" s="101"/>
      <c r="N109" s="104" t="s">
        <v>59</v>
      </c>
      <c r="O109" s="101"/>
      <c r="P109" s="101"/>
      <c r="Q109" s="101"/>
    </row>
    <row r="110" spans="1:17" ht="13.5" thickBot="1">
      <c r="A110" s="50"/>
      <c r="B110" s="100"/>
      <c r="C110" s="100"/>
      <c r="D110" s="100"/>
      <c r="E110" s="100"/>
      <c r="F110" s="100"/>
      <c r="G110" s="75"/>
      <c r="H110" s="75"/>
      <c r="I110" s="75"/>
      <c r="J110" s="76"/>
      <c r="K110" s="105"/>
      <c r="M110" s="106"/>
      <c r="N110" s="6" t="s">
        <v>60</v>
      </c>
    </row>
    <row r="111" spans="1:17" ht="13.5" customHeight="1" thickBot="1">
      <c r="A111" s="101"/>
      <c r="F111" s="159" t="s">
        <v>38</v>
      </c>
      <c r="G111" s="160"/>
      <c r="H111" s="160"/>
      <c r="I111" s="161"/>
      <c r="J111" s="162">
        <f>J61+J92+J83+J102+J109</f>
        <v>0</v>
      </c>
      <c r="K111" s="163"/>
      <c r="M111" s="80"/>
    </row>
    <row r="112" spans="1:17">
      <c r="A112" s="101"/>
      <c r="B112" s="100"/>
      <c r="C112" s="100"/>
      <c r="D112" s="100"/>
      <c r="E112" s="100"/>
      <c r="F112" s="100"/>
      <c r="G112" s="100"/>
      <c r="H112" s="100"/>
      <c r="I112" s="100"/>
      <c r="J112" s="100"/>
      <c r="K112" s="107"/>
      <c r="L112" s="108"/>
      <c r="M112" s="80"/>
    </row>
    <row r="113" spans="1:16" ht="3" customHeight="1">
      <c r="A113" s="101"/>
      <c r="B113" s="100"/>
      <c r="C113" s="100"/>
      <c r="D113" s="100"/>
      <c r="E113" s="100"/>
      <c r="F113" s="100"/>
      <c r="G113" s="100"/>
      <c r="H113" s="100"/>
      <c r="I113" s="100"/>
      <c r="J113" s="100"/>
      <c r="K113" s="107"/>
      <c r="M113" s="109"/>
    </row>
    <row r="114" spans="1:16" ht="12.75" customHeight="1" thickBot="1">
      <c r="A114" s="101"/>
      <c r="B114" s="100"/>
      <c r="C114" s="100"/>
      <c r="D114" s="100"/>
      <c r="E114" s="100"/>
      <c r="F114" s="100"/>
      <c r="G114" s="100"/>
      <c r="H114" s="100"/>
      <c r="I114" s="100"/>
      <c r="J114" s="100"/>
      <c r="K114" s="107"/>
      <c r="M114" s="80"/>
    </row>
    <row r="115" spans="1:16" ht="18" customHeight="1" thickBot="1">
      <c r="B115" s="8" t="s">
        <v>39</v>
      </c>
      <c r="C115" s="110"/>
      <c r="D115" s="110"/>
      <c r="E115" s="110"/>
      <c r="F115" s="111"/>
      <c r="G115" s="112"/>
      <c r="H115" s="113"/>
      <c r="I115" s="113"/>
      <c r="J115" s="114"/>
      <c r="K115" s="115"/>
    </row>
    <row r="116" spans="1:16" ht="6.75" customHeight="1">
      <c r="B116" s="164" t="s">
        <v>40</v>
      </c>
      <c r="C116" s="165"/>
      <c r="D116" s="165"/>
      <c r="E116" s="165"/>
      <c r="F116" s="165"/>
      <c r="G116" s="165"/>
      <c r="H116" s="165"/>
      <c r="I116" s="165"/>
      <c r="J116" s="165"/>
      <c r="K116" s="166"/>
    </row>
    <row r="117" spans="1:16" ht="18" customHeight="1">
      <c r="B117" s="167"/>
      <c r="C117" s="168"/>
      <c r="D117" s="168"/>
      <c r="E117" s="168"/>
      <c r="F117" s="168"/>
      <c r="G117" s="168"/>
      <c r="H117" s="168"/>
      <c r="I117" s="168"/>
      <c r="J117" s="168"/>
      <c r="K117" s="169"/>
    </row>
    <row r="118" spans="1:16">
      <c r="B118" s="167"/>
      <c r="C118" s="168"/>
      <c r="D118" s="168"/>
      <c r="E118" s="168"/>
      <c r="F118" s="168"/>
      <c r="G118" s="168"/>
      <c r="H118" s="168"/>
      <c r="I118" s="168"/>
      <c r="J118" s="168"/>
      <c r="K118" s="169"/>
    </row>
    <row r="119" spans="1:16">
      <c r="B119" s="167"/>
      <c r="C119" s="168"/>
      <c r="D119" s="168"/>
      <c r="E119" s="168"/>
      <c r="F119" s="168"/>
      <c r="G119" s="168"/>
      <c r="H119" s="168"/>
      <c r="I119" s="168"/>
      <c r="J119" s="168"/>
      <c r="K119" s="169"/>
    </row>
    <row r="120" spans="1:16">
      <c r="B120" s="116" t="s">
        <v>41</v>
      </c>
      <c r="C120" s="117"/>
      <c r="D120" s="118" t="s">
        <v>42</v>
      </c>
      <c r="E120" s="118"/>
      <c r="F120" s="119"/>
      <c r="G120" s="120"/>
      <c r="H120" s="120"/>
      <c r="I120" s="120"/>
      <c r="J120" s="120"/>
      <c r="K120" s="121"/>
      <c r="L120" s="104"/>
      <c r="M120" s="104"/>
      <c r="N120" s="101"/>
      <c r="O120" s="101"/>
      <c r="P120" s="101"/>
    </row>
    <row r="121" spans="1:16">
      <c r="B121" s="116"/>
      <c r="C121" s="50"/>
      <c r="D121" s="50"/>
      <c r="E121" s="50"/>
      <c r="F121" s="122"/>
      <c r="G121" s="123"/>
      <c r="H121" s="123"/>
      <c r="I121" s="123"/>
      <c r="J121" s="123"/>
      <c r="K121" s="124"/>
      <c r="L121" s="104"/>
      <c r="M121" s="104"/>
      <c r="N121" s="101"/>
      <c r="O121" s="101"/>
      <c r="P121" s="101"/>
    </row>
    <row r="122" spans="1:16">
      <c r="B122" s="64"/>
      <c r="C122" s="50"/>
      <c r="D122" s="50"/>
      <c r="E122" s="50"/>
      <c r="F122" s="122"/>
      <c r="G122" s="123"/>
      <c r="H122" s="123"/>
      <c r="I122" s="123"/>
      <c r="J122" s="123"/>
      <c r="K122" s="124"/>
      <c r="L122" s="104"/>
      <c r="M122" s="104"/>
      <c r="N122" s="101"/>
      <c r="O122" s="101"/>
      <c r="P122" s="101"/>
    </row>
    <row r="123" spans="1:16" ht="13.5" thickBot="1">
      <c r="B123" s="112"/>
      <c r="C123" s="56"/>
      <c r="D123" s="56"/>
      <c r="E123" s="56"/>
      <c r="F123" s="125"/>
      <c r="G123" s="126"/>
      <c r="H123" s="126"/>
      <c r="I123" s="126"/>
      <c r="J123" s="126"/>
      <c r="K123" s="127"/>
      <c r="L123" s="104"/>
      <c r="M123" s="104"/>
      <c r="N123" s="101"/>
      <c r="O123" s="101"/>
      <c r="P123" s="101"/>
    </row>
    <row r="124" spans="1:16">
      <c r="B124" s="50"/>
      <c r="C124" s="50"/>
      <c r="D124" s="50"/>
      <c r="E124" s="50"/>
      <c r="F124" s="50"/>
      <c r="G124" s="50"/>
      <c r="H124" s="60"/>
      <c r="I124" s="61"/>
      <c r="J124" s="62"/>
      <c r="K124" s="62"/>
      <c r="L124" s="104"/>
      <c r="M124" s="104"/>
      <c r="N124" s="101"/>
      <c r="O124" s="101"/>
      <c r="P124" s="101"/>
    </row>
    <row r="125" spans="1:16">
      <c r="B125" s="50"/>
      <c r="C125" s="50"/>
      <c r="D125" s="50"/>
      <c r="E125" s="50"/>
      <c r="F125" s="50"/>
      <c r="G125" s="50"/>
      <c r="H125" s="60"/>
      <c r="I125" s="61"/>
      <c r="J125" s="62"/>
      <c r="K125" s="62"/>
      <c r="L125" s="104"/>
      <c r="M125" s="104"/>
      <c r="N125" s="101"/>
      <c r="O125" s="101"/>
      <c r="P125" s="101"/>
    </row>
    <row r="126" spans="1:16">
      <c r="B126" s="50"/>
      <c r="C126" s="50"/>
      <c r="D126" s="50"/>
      <c r="E126" s="50"/>
      <c r="F126" s="50"/>
      <c r="G126" s="50"/>
      <c r="H126" s="60"/>
      <c r="I126" s="61"/>
      <c r="J126" s="62"/>
      <c r="K126" s="62"/>
      <c r="L126" s="104"/>
      <c r="M126" s="104"/>
      <c r="N126" s="101"/>
      <c r="O126" s="101"/>
      <c r="P126" s="101"/>
    </row>
    <row r="127" spans="1:16">
      <c r="B127" s="50"/>
      <c r="C127" s="50"/>
      <c r="D127" s="50"/>
      <c r="E127" s="50"/>
      <c r="F127" s="50"/>
      <c r="G127" s="50"/>
      <c r="H127" s="60"/>
      <c r="I127" s="61"/>
      <c r="J127" s="62"/>
      <c r="K127" s="62"/>
      <c r="L127" s="104"/>
      <c r="M127" s="104"/>
      <c r="N127" s="101"/>
      <c r="O127" s="101"/>
      <c r="P127" s="101"/>
    </row>
    <row r="128" spans="1:16">
      <c r="B128" s="50"/>
      <c r="C128" s="50"/>
      <c r="D128" s="50"/>
      <c r="E128" s="50"/>
      <c r="F128" s="50"/>
      <c r="G128" s="50"/>
      <c r="H128" s="60"/>
      <c r="I128" s="61"/>
      <c r="J128" s="62"/>
      <c r="K128" s="62"/>
      <c r="L128" s="104"/>
      <c r="M128" s="104"/>
      <c r="N128" s="101"/>
      <c r="O128" s="101"/>
      <c r="P128" s="101"/>
    </row>
    <row r="129" spans="2:16">
      <c r="B129" s="50"/>
      <c r="C129" s="50"/>
      <c r="D129" s="50"/>
      <c r="E129" s="50"/>
      <c r="F129" s="50"/>
      <c r="G129" s="50"/>
      <c r="H129" s="60"/>
      <c r="I129" s="61"/>
      <c r="J129" s="62"/>
      <c r="K129" s="62"/>
      <c r="L129" s="104"/>
      <c r="M129" s="104"/>
      <c r="N129" s="101"/>
      <c r="O129" s="101"/>
      <c r="P129" s="101"/>
    </row>
    <row r="130" spans="2:16">
      <c r="B130" s="50"/>
      <c r="C130" s="50"/>
      <c r="D130" s="50"/>
      <c r="E130" s="50"/>
      <c r="F130" s="50"/>
      <c r="G130" s="50"/>
      <c r="H130" s="60"/>
      <c r="I130" s="61"/>
      <c r="J130" s="62"/>
      <c r="K130" s="62"/>
      <c r="L130" s="104"/>
      <c r="M130" s="104"/>
      <c r="N130" s="101"/>
      <c r="O130" s="101"/>
      <c r="P130" s="101"/>
    </row>
    <row r="131" spans="2:16">
      <c r="B131" s="50"/>
      <c r="C131" s="50"/>
      <c r="D131" s="50"/>
      <c r="E131" s="50"/>
      <c r="F131" s="50"/>
      <c r="G131" s="50"/>
      <c r="H131" s="60"/>
      <c r="I131" s="61"/>
      <c r="J131" s="62"/>
      <c r="K131" s="62"/>
      <c r="L131" s="104"/>
      <c r="M131" s="104"/>
      <c r="N131" s="101"/>
      <c r="O131" s="101"/>
      <c r="P131" s="101"/>
    </row>
    <row r="132" spans="2:16">
      <c r="B132" s="50"/>
      <c r="C132" s="50"/>
      <c r="D132" s="50"/>
      <c r="E132" s="50"/>
      <c r="F132" s="50"/>
      <c r="G132" s="50"/>
      <c r="H132" s="60"/>
      <c r="I132" s="61"/>
      <c r="J132" s="62"/>
      <c r="K132" s="62"/>
      <c r="L132" s="104"/>
      <c r="M132" s="104"/>
      <c r="N132" s="101"/>
      <c r="O132" s="101"/>
      <c r="P132" s="101"/>
    </row>
    <row r="133" spans="2:16">
      <c r="B133" s="50"/>
      <c r="C133" s="50"/>
      <c r="D133" s="50"/>
      <c r="E133" s="50"/>
      <c r="F133" s="50"/>
      <c r="G133" s="50"/>
      <c r="H133" s="60"/>
      <c r="I133" s="61"/>
      <c r="J133" s="62"/>
      <c r="K133" s="62"/>
      <c r="L133" s="104"/>
      <c r="M133" s="104"/>
      <c r="N133" s="101"/>
      <c r="O133" s="101"/>
      <c r="P133" s="101"/>
    </row>
    <row r="134" spans="2:16">
      <c r="B134" s="50"/>
      <c r="C134" s="50"/>
      <c r="D134" s="50"/>
      <c r="E134" s="50"/>
      <c r="F134" s="50"/>
      <c r="G134" s="50"/>
      <c r="H134" s="60"/>
      <c r="I134" s="61"/>
      <c r="J134" s="62"/>
      <c r="K134" s="62"/>
      <c r="L134" s="104"/>
      <c r="M134" s="104"/>
      <c r="N134" s="101"/>
      <c r="O134" s="101"/>
      <c r="P134" s="101"/>
    </row>
    <row r="135" spans="2:16">
      <c r="B135" s="50"/>
      <c r="C135" s="50"/>
      <c r="D135" s="50"/>
      <c r="E135" s="50"/>
      <c r="F135" s="50"/>
      <c r="G135" s="50"/>
      <c r="H135" s="60"/>
      <c r="I135" s="61"/>
      <c r="J135" s="62"/>
      <c r="K135" s="62"/>
      <c r="L135" s="104"/>
      <c r="M135" s="104"/>
      <c r="N135" s="101"/>
      <c r="O135" s="101"/>
      <c r="P135" s="101"/>
    </row>
    <row r="136" spans="2:16">
      <c r="B136" s="50"/>
      <c r="C136" s="50"/>
      <c r="D136" s="50"/>
      <c r="E136" s="50"/>
      <c r="F136" s="50"/>
      <c r="G136" s="50"/>
      <c r="H136" s="60"/>
      <c r="I136" s="61"/>
      <c r="J136" s="62"/>
      <c r="K136" s="62"/>
      <c r="L136" s="104"/>
      <c r="M136" s="104"/>
      <c r="N136" s="101"/>
      <c r="O136" s="101"/>
      <c r="P136" s="101"/>
    </row>
    <row r="137" spans="2:16">
      <c r="B137" s="50"/>
      <c r="C137" s="50"/>
      <c r="D137" s="50"/>
      <c r="E137" s="50"/>
      <c r="F137" s="50"/>
      <c r="G137" s="50"/>
      <c r="H137" s="60"/>
      <c r="I137" s="61"/>
      <c r="J137" s="62"/>
      <c r="K137" s="62"/>
    </row>
    <row r="138" spans="2:16">
      <c r="B138" s="50"/>
      <c r="C138" s="50"/>
      <c r="D138" s="50"/>
      <c r="E138" s="50"/>
      <c r="F138" s="50"/>
      <c r="G138" s="50"/>
      <c r="H138" s="60"/>
      <c r="I138" s="61"/>
      <c r="J138" s="62"/>
      <c r="K138" s="62"/>
    </row>
    <row r="139" spans="2:16">
      <c r="B139" s="50"/>
      <c r="C139" s="50"/>
      <c r="D139" s="50"/>
      <c r="E139" s="50"/>
      <c r="F139" s="50"/>
      <c r="G139" s="50"/>
      <c r="H139" s="60"/>
      <c r="I139" s="61"/>
      <c r="J139" s="62"/>
      <c r="K139" s="62"/>
    </row>
  </sheetData>
  <sheetProtection password="CDFC" sheet="1" objects="1" scenarios="1" insertRows="0" selectLockedCells="1"/>
  <dataConsolidate/>
  <mergeCells count="82">
    <mergeCell ref="B10:K10"/>
    <mergeCell ref="A24:G24"/>
    <mergeCell ref="G25:I25"/>
    <mergeCell ref="G58:I58"/>
    <mergeCell ref="C2:F2"/>
    <mergeCell ref="H2:I2"/>
    <mergeCell ref="D5:E5"/>
    <mergeCell ref="D6:E6"/>
    <mergeCell ref="B9:K9"/>
    <mergeCell ref="B26:K26"/>
    <mergeCell ref="A40:G40"/>
    <mergeCell ref="G41:I41"/>
    <mergeCell ref="B42:K42"/>
    <mergeCell ref="A56:G56"/>
    <mergeCell ref="G57:I57"/>
    <mergeCell ref="C61:I61"/>
    <mergeCell ref="B63:K63"/>
    <mergeCell ref="B64:D64"/>
    <mergeCell ref="E64:F64"/>
    <mergeCell ref="K64:K65"/>
    <mergeCell ref="B65:D65"/>
    <mergeCell ref="E65:F65"/>
    <mergeCell ref="B66:D66"/>
    <mergeCell ref="E66:F66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E73:F73"/>
    <mergeCell ref="B78:D78"/>
    <mergeCell ref="E78:F78"/>
    <mergeCell ref="B74:D74"/>
    <mergeCell ref="B75:D75"/>
    <mergeCell ref="B76:D76"/>
    <mergeCell ref="B77:D77"/>
    <mergeCell ref="G82:I82"/>
    <mergeCell ref="B79:D79"/>
    <mergeCell ref="E79:F79"/>
    <mergeCell ref="B80:D80"/>
    <mergeCell ref="E80:F80"/>
    <mergeCell ref="B81:D81"/>
    <mergeCell ref="E81:F81"/>
    <mergeCell ref="G83:I83"/>
    <mergeCell ref="B94:C94"/>
    <mergeCell ref="B95:C95"/>
    <mergeCell ref="D95:E95"/>
    <mergeCell ref="B96:C96"/>
    <mergeCell ref="D96:E96"/>
    <mergeCell ref="B84:K84"/>
    <mergeCell ref="B86:E86"/>
    <mergeCell ref="B87:E87"/>
    <mergeCell ref="B91:E91"/>
    <mergeCell ref="G92:I92"/>
    <mergeCell ref="B88:E88"/>
    <mergeCell ref="B89:E89"/>
    <mergeCell ref="B90:E90"/>
    <mergeCell ref="B101:C101"/>
    <mergeCell ref="B102:C102"/>
    <mergeCell ref="G102:I102"/>
    <mergeCell ref="B104:C104"/>
    <mergeCell ref="B97:C97"/>
    <mergeCell ref="D97:E97"/>
    <mergeCell ref="B98:C98"/>
    <mergeCell ref="D98:E98"/>
    <mergeCell ref="G99:I99"/>
    <mergeCell ref="B100:C100"/>
    <mergeCell ref="G109:I109"/>
    <mergeCell ref="F111:I111"/>
    <mergeCell ref="J111:K111"/>
    <mergeCell ref="B116:K119"/>
    <mergeCell ref="K104:K105"/>
    <mergeCell ref="J104:J105"/>
    <mergeCell ref="B105:C105"/>
  </mergeCells>
  <dataValidations disablePrompts="1" count="7">
    <dataValidation type="list" allowBlank="1" showInputMessage="1" showErrorMessage="1" sqref="B102:C102">
      <formula1>$M$102:$M$104</formula1>
    </dataValidation>
    <dataValidation type="list" allowBlank="1" showInputMessage="1" showErrorMessage="1" sqref="B103:C103">
      <formula1>$M$101:$M$109</formula1>
    </dataValidation>
    <dataValidation showInputMessage="1" showErrorMessage="1" sqref="B95:C95 G95:G98"/>
    <dataValidation type="list" showInputMessage="1" showErrorMessage="1" sqref="B96:C98">
      <formula1>$M$82:$M$94</formula1>
    </dataValidation>
    <dataValidation type="list" showInputMessage="1" showErrorMessage="1" sqref="G65:G81">
      <formula1>$M$65:$M$70</formula1>
    </dataValidation>
    <dataValidation type="list" allowBlank="1" showInputMessage="1" showErrorMessage="1" sqref="B87:E91">
      <formula1>$M$84:$M$87</formula1>
    </dataValidation>
    <dataValidation type="list" showInputMessage="1" showErrorMessage="1" sqref="C106:C108">
      <formula1>$N$105:$N$110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62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2022-01-14T08:39:37Z</dcterms:created>
  <dcterms:modified xsi:type="dcterms:W3CDTF">2022-06-09T06:28:29Z</dcterms:modified>
</cp:coreProperties>
</file>