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4-BOLSAS\2023-5747 BOLSA MONITOR-A TALLER CERÀMICA\"/>
    </mc:Choice>
  </mc:AlternateContent>
  <bookViews>
    <workbookView xWindow="0" yWindow="0" windowWidth="20730" windowHeight="11730"/>
  </bookViews>
  <sheets>
    <sheet name="AUTOBAREMACIÓ" sheetId="1" r:id="rId1"/>
  </sheets>
  <definedNames>
    <definedName name="_xlnm._FilterDatabase" localSheetId="0" hidden="1">AUTOBAREMACIÓ!$A$86:$C$88</definedName>
    <definedName name="_xlnm.Print_Area" localSheetId="0">AUTOBAREMACIÓ!$A$1:$K$122</definedName>
  </definedNames>
  <calcPr calcId="162913"/>
</workbook>
</file>

<file path=xl/calcChain.xml><?xml version="1.0" encoding="utf-8"?>
<calcChain xmlns="http://schemas.openxmlformats.org/spreadsheetml/2006/main">
  <c r="J112" i="1" l="1"/>
  <c r="J69" i="1" l="1"/>
  <c r="J70" i="1"/>
  <c r="J71" i="1"/>
  <c r="J72" i="1"/>
  <c r="J73" i="1"/>
  <c r="J110" i="1"/>
  <c r="J88" i="1"/>
  <c r="J80" i="1"/>
  <c r="J60" i="1"/>
  <c r="J61" i="1"/>
  <c r="J62" i="1"/>
  <c r="J63" i="1"/>
  <c r="J64" i="1"/>
  <c r="J65" i="1"/>
  <c r="J66" i="1"/>
  <c r="J67" i="1"/>
  <c r="J68" i="1"/>
  <c r="J74" i="1"/>
  <c r="J75" i="1"/>
  <c r="J59" i="1"/>
  <c r="J76" i="1" l="1"/>
  <c r="J97" i="1"/>
  <c r="J98" i="1"/>
  <c r="J89" i="1"/>
  <c r="J90" i="1"/>
  <c r="J91" i="1"/>
  <c r="J99" i="1"/>
  <c r="J100" i="1"/>
  <c r="J101" i="1"/>
  <c r="H14" i="1"/>
  <c r="H15" i="1"/>
  <c r="H16" i="1"/>
  <c r="H17" i="1"/>
  <c r="H18" i="1"/>
  <c r="H19" i="1"/>
  <c r="H13" i="1"/>
  <c r="H27" i="1"/>
  <c r="J93" i="1" l="1"/>
  <c r="J84" i="1"/>
  <c r="J83" i="1"/>
  <c r="J82" i="1"/>
  <c r="J81" i="1"/>
  <c r="M57" i="1"/>
  <c r="J102" i="1" l="1"/>
  <c r="J85" i="1"/>
  <c r="H48" i="1"/>
  <c r="H47" i="1"/>
  <c r="H46" i="1"/>
  <c r="H45" i="1"/>
  <c r="H44" i="1"/>
  <c r="H43" i="1"/>
  <c r="H42" i="1"/>
  <c r="H41" i="1"/>
  <c r="H49" i="1" l="1"/>
  <c r="I49" i="1" s="1"/>
  <c r="J49" i="1" s="1"/>
  <c r="J50" i="1" s="1"/>
  <c r="H28" i="1"/>
  <c r="H29" i="1"/>
  <c r="H30" i="1"/>
  <c r="H31" i="1"/>
  <c r="H32" i="1"/>
  <c r="H33" i="1"/>
  <c r="H34" i="1" l="1"/>
  <c r="I34" i="1" s="1"/>
  <c r="J34" i="1" s="1"/>
  <c r="J35" i="1" s="1"/>
  <c r="H20" i="1"/>
  <c r="I20" i="1" s="1"/>
  <c r="J20" i="1" l="1"/>
  <c r="J21" i="1" s="1"/>
  <c r="J54" i="1" l="1"/>
</calcChain>
</file>

<file path=xl/sharedStrings.xml><?xml version="1.0" encoding="utf-8"?>
<sst xmlns="http://schemas.openxmlformats.org/spreadsheetml/2006/main" count="158" uniqueCount="105">
  <si>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</si>
  <si>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</si>
  <si>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</si>
  <si>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</si>
  <si>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</si>
  <si>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</si>
  <si>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</si>
  <si>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</si>
  <si>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</si>
  <si>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</si>
  <si>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</si>
  <si>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</si>
  <si>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</si>
  <si>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</si>
  <si>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</si>
  <si>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</si>
  <si>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</si>
  <si>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</si>
  <si>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</si>
  <si>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</si>
  <si>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caso de jornada completa, s'indicarà "100"</t>
    </r>
  </si>
  <si>
    <r>
      <t>(2)</t>
    </r>
    <r>
      <rPr>
        <i/>
        <sz val="10"/>
        <rFont val="Calibri"/>
        <family val="2"/>
      </rPr>
      <t>Contracte laboral-nomenament interí-autònom/a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</si>
  <si>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</si>
  <si>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</si>
  <si>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</si>
  <si>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</si>
  <si>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</si>
  <si>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</si>
  <si>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</si>
  <si>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</si>
  <si>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</si>
  <si>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100h o més</t>
  </si>
  <si>
    <t>TOTAL FORMACIÓ</t>
  </si>
  <si>
    <t>TOTAL VALENCIÀ</t>
  </si>
  <si>
    <t>Data</t>
  </si>
  <si>
    <t>Sumatori</t>
  </si>
  <si>
    <t>IDIOMA</t>
  </si>
  <si>
    <t>NIVELL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</si>
  <si>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</si>
  <si>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=SI(G87&gt;0;"G87*0,20);SI(G87=0;"0,00"))</t>
  </si>
  <si>
    <t>Educació Secundària Obligatòria</t>
  </si>
  <si>
    <t>Formació Professional Bàsica</t>
  </si>
  <si>
    <t>Formació Professional de grau superior</t>
  </si>
  <si>
    <t>Diplomatura</t>
  </si>
  <si>
    <t>Grau</t>
  </si>
  <si>
    <t>Llicenciatura</t>
  </si>
  <si>
    <t>VALENCIÀ</t>
  </si>
  <si>
    <t>CONEIXEMENTS D'ALTRES IDIOMES (màx. 5 p.)</t>
  </si>
  <si>
    <t>Exercicis superats prèviament (màx. 15 p.)</t>
  </si>
  <si>
    <t>TOTAL ALTRES IDIOMES</t>
  </si>
  <si>
    <t>TOTAL PROVES SUPERADES</t>
  </si>
  <si>
    <t>Màster universitari oficial</t>
  </si>
  <si>
    <t>Doctorat</t>
  </si>
  <si>
    <t>Exercicis per a l'accés a la plaça o categoria a la qual s'accede</t>
  </si>
  <si>
    <t>Lliures (carrera o fix/borsa temporal)</t>
  </si>
  <si>
    <t>BORSA TEMPORAL  conv 15/2028</t>
  </si>
  <si>
    <t xml:space="preserve">3. DECLARACIÓ, LLOC I DATA </t>
  </si>
  <si>
    <t>CONVOCATÒRIA 15/22:</t>
  </si>
  <si>
    <t>Funcionarial: Agent Desenrrotllament Local, subgrup A1</t>
  </si>
  <si>
    <t>Funcionarial: Tèc. mitjà especialista en mesures judicials (menors i altres)TMEMJ, subgrup A2</t>
  </si>
  <si>
    <t>Funcionarial: Subaltern, subgrup E/AP</t>
  </si>
  <si>
    <t>Laboral: Auxiliar d'ajuda a domicili</t>
  </si>
  <si>
    <t>Laboral: Oficial Electricista</t>
  </si>
  <si>
    <t>Laboral: Oficial 1a. Obrer</t>
  </si>
  <si>
    <t>Laboral: Oficial 1a. Conductor</t>
  </si>
  <si>
    <t>Laboral: Oficial 1a. Conductor agricultura i medi ambient.</t>
  </si>
  <si>
    <t>Laboral: Encarregat cementeri</t>
  </si>
  <si>
    <t>Funcionarial: Auxiliar Administratiu, subgrup C2</t>
  </si>
  <si>
    <t>Laboral: Operari de neteja</t>
  </si>
  <si>
    <t>Laboral: Operaris de serveis varis, especialitat d'edificis i instal·lacions o (O.S.V)</t>
  </si>
  <si>
    <t>Funcionarial: Tèc. gestió administració general, especialitat RR.HH.,subgrup A2</t>
  </si>
  <si>
    <t>Laboral: Tècnic d'animació sociocultural</t>
  </si>
  <si>
    <t>01 - 2n o més exercicis lliures (carrera o fix)</t>
  </si>
  <si>
    <t>02 - Un exercici lliure (carrera o fix)</t>
  </si>
  <si>
    <t>03 - 2n o més exercicis lliures (borsa temporal)</t>
  </si>
  <si>
    <t>04 - Un exercici lliure (borsa temporal)</t>
  </si>
  <si>
    <t>Monitor / a de CERÀMICA</t>
  </si>
  <si>
    <t>5747/2023</t>
  </si>
  <si>
    <t>EXPERIÈNCIA de treball en la DISCIPLINA I DOCÈNCIA objecte de la convocatòria (0,10/mes)  màxim 2 punts</t>
  </si>
  <si>
    <r>
      <t>(2)</t>
    </r>
    <r>
      <rPr>
        <i/>
        <sz val="10"/>
        <rFont val="Calibri"/>
        <family val="2"/>
      </rPr>
      <t>Contrato laboral-nombramiento interino</t>
    </r>
  </si>
  <si>
    <t>EXPERIÈNCIA de treball per compte d'altre en la DISCIPLINA I DOCÈNCIA objecte de la convocatòria (0,09/mes)  màxim 2 punts</t>
  </si>
  <si>
    <r>
      <t xml:space="preserve">(2) </t>
    </r>
    <r>
      <rPr>
        <i/>
        <sz val="10"/>
        <rFont val="Calibri"/>
        <family val="2"/>
      </rPr>
      <t>Treball autònom/a</t>
    </r>
  </si>
  <si>
    <t>EXPERIÈNCIA de treball per compte propi o autònom en el sector de la ceràmica diferent de la docència objecte de la convocatòria (0,01/mes)  màxim 2 punts</t>
  </si>
  <si>
    <t>EXPERIÈNCIA LABORAL (màx. 4,00 punts entre tots els apartats)</t>
  </si>
  <si>
    <t>MÈRITS ACADÈMICS / FORMACIÓ (màx. 4,00 punts entre tots els apartats)</t>
  </si>
  <si>
    <t>CURSOS  de formació i perfeccionament específics, relacionats directament amb la convocatòria, i referits a la formació ocupacional impartida per la Conselleria que tinga per competència la matèria d'ocupació, o INEM/SERVEF, així com IVAP, organisme oficial, col·legi professional o homologats</t>
  </si>
  <si>
    <t>1,00 punts</t>
  </si>
  <si>
    <t>0,75 punts</t>
  </si>
  <si>
    <t>0,50 punts</t>
  </si>
  <si>
    <t>0,25 punts</t>
  </si>
  <si>
    <t>01 - Duració del curs de 100 o més hores</t>
  </si>
  <si>
    <t>02 - Duració del curs de  75 a 99 hores</t>
  </si>
  <si>
    <t>03 - Duració del curs de  50 a 74 hores</t>
  </si>
  <si>
    <t>04 - Duració del curs de  25 a 49 hores</t>
  </si>
  <si>
    <t>0,10 punts</t>
  </si>
  <si>
    <t>05 - Duració del curs de  15 a 24 hores</t>
  </si>
  <si>
    <t>01 - Nivell oral</t>
  </si>
  <si>
    <t>02 - Nivell elemental</t>
  </si>
  <si>
    <t>04 - Nivell mitjà</t>
  </si>
  <si>
    <t>05 - Nivell superior</t>
  </si>
  <si>
    <r>
      <t>ALTRES MÈRITS com beques, premis, publicacions, col·laboracions, etc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 (màx. 1 p.)</t>
    </r>
  </si>
  <si>
    <t>TOTAL ALTRES MÈRITS</t>
  </si>
  <si>
    <t>TOTAL EXPERIÈNCIA PROFESSIONAL (màxim 4 punts globals)</t>
  </si>
  <si>
    <t>TOTAL MÈRITS (màxim 8 punts)</t>
  </si>
  <si>
    <t>CONEIXEMENTS DE VALENCIÀ (màx. 1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</si>
</sst>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\-mm\-yy;@"/>
  </numFmts>
  <fonts count="26" x14ac:knownFonts="1">
    <font>
      <sz val="10"/>
      <name val="Arial"/>
    </font>
    <font>
      <sz val="10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0"/>
      <name val="Calibri"/>
      <family val="2"/>
    </font>
    <font>
      <sz val="11"/>
      <name val="Arial"/>
      <family val="2"/>
    </font>
    <font>
      <sz val="9.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21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</xf>
    <xf numFmtId="1" fontId="7" fillId="0" borderId="19" xfId="0" applyNumberFormat="1" applyFont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10" fontId="3" fillId="0" borderId="22" xfId="1" applyNumberFormat="1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vertical="center"/>
    </xf>
    <xf numFmtId="1" fontId="4" fillId="0" borderId="25" xfId="0" applyNumberFormat="1" applyFont="1" applyBorder="1" applyAlignment="1" applyProtection="1">
      <alignment horizontal="center" vertical="center"/>
    </xf>
    <xf numFmtId="2" fontId="4" fillId="0" borderId="26" xfId="0" applyNumberFormat="1" applyFont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4" xfId="0" applyNumberFormat="1" applyFont="1" applyBorder="1" applyAlignment="1" applyProtection="1">
      <alignment horizontal="center" vertical="center"/>
    </xf>
    <xf numFmtId="2" fontId="4" fillId="0" borderId="16" xfId="0" applyNumberFormat="1" applyFont="1" applyBorder="1" applyAlignment="1" applyProtection="1">
      <alignment horizontal="right" vertical="center"/>
    </xf>
    <xf numFmtId="2" fontId="4" fillId="2" borderId="17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right" vertical="center"/>
    </xf>
    <xf numFmtId="2" fontId="4" fillId="2" borderId="3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27" xfId="0" applyNumberFormat="1" applyFont="1" applyFill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horizontal="left" vertical="center"/>
    </xf>
    <xf numFmtId="2" fontId="10" fillId="0" borderId="34" xfId="0" applyNumberFormat="1" applyFont="1" applyBorder="1" applyAlignment="1" applyProtection="1">
      <alignment horizontal="right" vertical="center"/>
    </xf>
    <xf numFmtId="2" fontId="10" fillId="0" borderId="35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164" fontId="3" fillId="0" borderId="24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1" xfId="0" applyNumberFormat="1" applyFont="1" applyFill="1" applyBorder="1" applyAlignment="1" applyProtection="1">
      <alignment vertical="center"/>
    </xf>
    <xf numFmtId="2" fontId="10" fillId="2" borderId="27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23" xfId="0" applyNumberFormat="1" applyFont="1" applyBorder="1" applyAlignment="1" applyProtection="1">
      <alignment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14" fillId="0" borderId="26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2" fillId="2" borderId="29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vertical="center"/>
    </xf>
    <xf numFmtId="2" fontId="10" fillId="0" borderId="39" xfId="0" applyNumberFormat="1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1" fontId="3" fillId="0" borderId="34" xfId="0" applyNumberFormat="1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justify" vertical="center"/>
    </xf>
    <xf numFmtId="0" fontId="12" fillId="2" borderId="2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2" fontId="10" fillId="0" borderId="2" xfId="0" applyNumberFormat="1" applyFont="1" applyBorder="1" applyAlignment="1" applyProtection="1">
      <alignment horizontal="right" vertical="center"/>
    </xf>
    <xf numFmtId="2" fontId="4" fillId="2" borderId="4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  <protection locked="0"/>
    </xf>
    <xf numFmtId="2" fontId="23" fillId="0" borderId="10" xfId="0" applyNumberFormat="1" applyFont="1" applyFill="1" applyBorder="1" applyAlignment="1" applyProtection="1">
      <alignment horizontal="right" vertical="center" wrapText="1"/>
    </xf>
    <xf numFmtId="2" fontId="10" fillId="0" borderId="5" xfId="0" applyNumberFormat="1" applyFont="1" applyBorder="1" applyAlignment="1" applyProtection="1">
      <alignment horizontal="righ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justify" vertical="center"/>
    </xf>
    <xf numFmtId="1" fontId="25" fillId="0" borderId="5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1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7" xfId="0" applyFont="1" applyBorder="1" applyAlignment="1" applyProtection="1">
      <alignment horizontal="justify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8" fillId="6" borderId="28" xfId="0" applyFont="1" applyFill="1" applyBorder="1" applyAlignment="1" applyProtection="1">
      <alignment horizontal="left" vertical="center"/>
    </xf>
    <xf numFmtId="0" fontId="8" fillId="6" borderId="29" xfId="0" applyFont="1" applyFill="1" applyBorder="1" applyAlignment="1" applyProtection="1">
      <alignment horizontal="left" vertical="center"/>
    </xf>
    <xf numFmtId="0" fontId="8" fillId="6" borderId="38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left" vertical="center"/>
    </xf>
    <xf numFmtId="0" fontId="0" fillId="0" borderId="5" xfId="0" applyBorder="1" applyAlignment="1">
      <alignment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20" fillId="4" borderId="15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7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42" xfId="0" applyFont="1" applyBorder="1" applyAlignment="1" applyProtection="1">
      <alignment horizontal="center" vertical="top" wrapText="1"/>
      <protection locked="0"/>
    </xf>
    <xf numFmtId="0" fontId="19" fillId="0" borderId="43" xfId="0" applyFont="1" applyBorder="1" applyAlignment="1" applyProtection="1">
      <alignment horizontal="center" vertical="top" wrapText="1"/>
      <protection locked="0"/>
    </xf>
    <xf numFmtId="0" fontId="18" fillId="7" borderId="2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/>
    </xf>
  </cellXfs>
  <cellStyles count="4">
    <cellStyle name="Euro" xfId="2"/>
    <cellStyle name="Normal" xfId="0" builtinId="0"/>
    <cellStyle name="Normal 3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38"/>
  <sheetViews>
    <sheetView showGridLines="0" tabSelected="1" zoomScale="150" zoomScaleNormal="150" workbookViewId="0">
      <selection activeCell="B6" sqref="B6"/>
    </sheetView>
  </sheetViews>
  <sheetFormatPr baseColWidth="10" defaultRowHeight="12.75" x14ac:dyDescent="0.2"/>
  <cols>
    <col min="1" max="1" width="3.7109375" style="1" customWidth="1"/>
    <col min="2" max="2" width="23.85546875" style="2" customWidth="1"/>
    <col min="3" max="3" width="18.85546875" style="2" customWidth="1"/>
    <col min="4" max="4" width="14.28515625" style="2" customWidth="1"/>
    <col min="5" max="5" width="8.7109375" style="2" customWidth="1"/>
    <col min="6" max="6" width="9.140625" style="2" customWidth="1"/>
    <col min="7" max="7" width="11.85546875" style="2" customWidth="1"/>
    <col min="8" max="8" width="7.85546875" style="3" customWidth="1"/>
    <col min="9" max="9" width="8" style="4" customWidth="1"/>
    <col min="10" max="10" width="10" style="5" customWidth="1"/>
    <col min="11" max="11" width="3.42578125" style="5" customWidth="1"/>
    <col min="12" max="12" width="15.42578125" style="2" customWidth="1"/>
    <col min="13" max="13" width="17.28515625" style="2" customWidth="1"/>
    <col min="14" max="14" width="32" style="2" customWidth="1"/>
    <col min="15" max="16" width="11.42578125" style="2" customWidth="1"/>
    <col min="17" max="17" width="40.28515625" style="2" customWidth="1"/>
    <col min="18" max="19" width="11.42578125" style="2" customWidth="1"/>
    <col min="20" max="22" width="11.42578125" style="2"/>
    <col min="23" max="16384" width="11.42578125" style="1"/>
  </cols>
  <sheetData>
    <row r="1" spans="1:22" ht="7.5" customHeight="1" thickBot="1" x14ac:dyDescent="0.25"/>
    <row r="2" spans="1:22" ht="43.5" customHeight="1" thickBot="1" x14ac:dyDescent="0.25">
      <c r="B2" s="7" t="s">
        <v>57</v>
      </c>
      <c r="C2" s="189" t="s">
        <v>76</v>
      </c>
      <c r="D2" s="190"/>
      <c r="E2" s="190"/>
      <c r="F2" s="191"/>
      <c r="G2" s="8" t="s">
        <v>0</v>
      </c>
      <c r="H2" s="192" t="s">
        <v>77</v>
      </c>
      <c r="I2" s="193"/>
    </row>
    <row r="3" spans="1:22" ht="2.25" customHeight="1" thickBot="1" x14ac:dyDescent="0.25"/>
    <row r="4" spans="1:22" ht="13.5" customHeight="1" x14ac:dyDescent="0.2">
      <c r="B4" s="9" t="s">
        <v>1</v>
      </c>
      <c r="C4" s="10"/>
      <c r="D4" s="10"/>
      <c r="E4" s="10"/>
      <c r="F4" s="201"/>
      <c r="G4" s="201"/>
    </row>
    <row r="5" spans="1:22" ht="13.5" customHeight="1" x14ac:dyDescent="0.2">
      <c r="B5" s="12" t="s">
        <v>2</v>
      </c>
      <c r="C5" s="13" t="s">
        <v>3</v>
      </c>
      <c r="D5" s="194" t="s">
        <v>4</v>
      </c>
      <c r="E5" s="195"/>
      <c r="F5" s="188" t="s">
        <v>5</v>
      </c>
      <c r="G5" s="188"/>
      <c r="P5" s="2" t="s">
        <v>58</v>
      </c>
    </row>
    <row r="6" spans="1:22" ht="15" customHeight="1" thickBot="1" x14ac:dyDescent="0.25">
      <c r="B6" s="14"/>
      <c r="C6" s="15"/>
      <c r="D6" s="196"/>
      <c r="E6" s="197"/>
      <c r="F6" s="192"/>
      <c r="G6" s="192"/>
      <c r="P6" s="2" t="s">
        <v>70</v>
      </c>
    </row>
    <row r="7" spans="1:22" ht="13.5" customHeight="1" thickBot="1" x14ac:dyDescent="0.25">
      <c r="P7" s="2" t="s">
        <v>59</v>
      </c>
    </row>
    <row r="8" spans="1:22" ht="13.5" customHeight="1" thickBot="1" x14ac:dyDescent="0.25">
      <c r="B8" s="16" t="s">
        <v>6</v>
      </c>
      <c r="C8" s="10"/>
      <c r="D8" s="10"/>
      <c r="E8" s="10"/>
      <c r="F8" s="11"/>
      <c r="P8" s="2" t="s">
        <v>67</v>
      </c>
    </row>
    <row r="9" spans="1:22" s="6" customFormat="1" ht="15.75" customHeight="1" thickBot="1" x14ac:dyDescent="0.25">
      <c r="A9" s="1"/>
      <c r="B9" s="198" t="s">
        <v>83</v>
      </c>
      <c r="C9" s="199"/>
      <c r="D9" s="199"/>
      <c r="E9" s="199"/>
      <c r="F9" s="199"/>
      <c r="G9" s="199"/>
      <c r="H9" s="199"/>
      <c r="I9" s="199"/>
      <c r="J9" s="199"/>
      <c r="K9" s="200"/>
      <c r="L9" s="2"/>
      <c r="M9" s="2"/>
      <c r="N9" s="2"/>
      <c r="O9" s="2"/>
      <c r="P9" s="2" t="s">
        <v>60</v>
      </c>
      <c r="Q9" s="2"/>
      <c r="R9" s="2"/>
      <c r="S9" s="2"/>
      <c r="T9" s="2"/>
      <c r="U9" s="2"/>
      <c r="V9" s="2"/>
    </row>
    <row r="10" spans="1:22" ht="33.75" customHeight="1" thickBot="1" x14ac:dyDescent="0.25">
      <c r="B10" s="173" t="s">
        <v>78</v>
      </c>
      <c r="C10" s="174"/>
      <c r="D10" s="174"/>
      <c r="E10" s="174"/>
      <c r="F10" s="174"/>
      <c r="G10" s="174"/>
      <c r="H10" s="174"/>
      <c r="I10" s="175"/>
      <c r="J10" s="175"/>
      <c r="K10" s="176"/>
      <c r="P10" s="2" t="s">
        <v>71</v>
      </c>
    </row>
    <row r="11" spans="1:22" ht="24.75" customHeight="1" thickBot="1" x14ac:dyDescent="0.25">
      <c r="A11" s="17" t="s">
        <v>7</v>
      </c>
      <c r="B11" s="117" t="s">
        <v>8</v>
      </c>
      <c r="C11" s="18" t="s">
        <v>9</v>
      </c>
      <c r="D11" s="18" t="s">
        <v>10</v>
      </c>
      <c r="E11" s="19" t="s">
        <v>11</v>
      </c>
      <c r="F11" s="18" t="s">
        <v>12</v>
      </c>
      <c r="G11" s="18" t="s">
        <v>13</v>
      </c>
      <c r="H11" s="20" t="s">
        <v>14</v>
      </c>
      <c r="I11" s="21" t="s">
        <v>15</v>
      </c>
      <c r="J11" s="22" t="s">
        <v>16</v>
      </c>
      <c r="K11" s="23" t="s">
        <v>17</v>
      </c>
      <c r="L11" s="111"/>
      <c r="P11" s="2" t="s">
        <v>61</v>
      </c>
    </row>
    <row r="12" spans="1:22" ht="15" hidden="1" customHeight="1" x14ac:dyDescent="0.2">
      <c r="A12" s="24"/>
      <c r="B12" s="25"/>
      <c r="C12" s="25"/>
      <c r="D12" s="25"/>
      <c r="E12" s="26"/>
      <c r="F12" s="27"/>
      <c r="G12" s="28"/>
      <c r="H12" s="29"/>
      <c r="I12" s="30"/>
      <c r="J12" s="31"/>
      <c r="K12" s="32"/>
      <c r="L12" s="111"/>
      <c r="P12" s="2" t="s">
        <v>55</v>
      </c>
    </row>
    <row r="13" spans="1:22" ht="15" customHeight="1" x14ac:dyDescent="0.2">
      <c r="A13" s="33"/>
      <c r="B13" s="34"/>
      <c r="C13" s="34"/>
      <c r="D13" s="34"/>
      <c r="E13" s="35">
        <v>1</v>
      </c>
      <c r="F13" s="36"/>
      <c r="G13" s="37"/>
      <c r="H13" s="29">
        <f>((((G13-F13+1)))*E13)</f>
        <v>1</v>
      </c>
      <c r="I13" s="38"/>
      <c r="J13" s="39"/>
      <c r="K13" s="32"/>
      <c r="L13" s="111"/>
      <c r="P13" s="2" t="s">
        <v>62</v>
      </c>
    </row>
    <row r="14" spans="1:22" ht="15" customHeight="1" x14ac:dyDescent="0.2">
      <c r="A14" s="33"/>
      <c r="B14" s="34"/>
      <c r="C14" s="34"/>
      <c r="D14" s="34"/>
      <c r="E14" s="35"/>
      <c r="F14" s="36"/>
      <c r="G14" s="37"/>
      <c r="H14" s="29">
        <f t="shared" ref="H14:H19" si="0">((((G14-F14+1)))*E14)</f>
        <v>0</v>
      </c>
      <c r="I14" s="38"/>
      <c r="J14" s="39"/>
      <c r="K14" s="32"/>
      <c r="L14" s="111"/>
      <c r="P14" s="2" t="s">
        <v>63</v>
      </c>
    </row>
    <row r="15" spans="1:22" ht="15" customHeight="1" x14ac:dyDescent="0.2">
      <c r="A15" s="33"/>
      <c r="B15" s="34"/>
      <c r="C15" s="34"/>
      <c r="D15" s="34"/>
      <c r="E15" s="35"/>
      <c r="F15" s="36"/>
      <c r="G15" s="37"/>
      <c r="H15" s="29">
        <f t="shared" si="0"/>
        <v>0</v>
      </c>
      <c r="I15" s="38"/>
      <c r="J15" s="39"/>
      <c r="K15" s="32"/>
      <c r="L15" s="111"/>
      <c r="P15" s="2" t="s">
        <v>64</v>
      </c>
    </row>
    <row r="16" spans="1:22" ht="15" customHeight="1" x14ac:dyDescent="0.2">
      <c r="A16" s="33"/>
      <c r="B16" s="34"/>
      <c r="C16" s="34"/>
      <c r="D16" s="34"/>
      <c r="E16" s="35"/>
      <c r="F16" s="36"/>
      <c r="G16" s="37"/>
      <c r="H16" s="29">
        <f t="shared" si="0"/>
        <v>0</v>
      </c>
      <c r="I16" s="38"/>
      <c r="J16" s="39"/>
      <c r="K16" s="32"/>
      <c r="L16" s="111"/>
      <c r="P16" s="2" t="s">
        <v>65</v>
      </c>
    </row>
    <row r="17" spans="1:22" ht="15" customHeight="1" x14ac:dyDescent="0.2">
      <c r="A17" s="33"/>
      <c r="B17" s="34"/>
      <c r="C17" s="34"/>
      <c r="D17" s="34"/>
      <c r="E17" s="35"/>
      <c r="F17" s="36"/>
      <c r="G17" s="37"/>
      <c r="H17" s="29">
        <f t="shared" si="0"/>
        <v>0</v>
      </c>
      <c r="I17" s="38"/>
      <c r="J17" s="39"/>
      <c r="K17" s="32"/>
      <c r="L17" s="111"/>
      <c r="P17" s="2" t="s">
        <v>66</v>
      </c>
    </row>
    <row r="18" spans="1:22" ht="15" customHeight="1" x14ac:dyDescent="0.2">
      <c r="A18" s="33"/>
      <c r="B18" s="34"/>
      <c r="C18" s="34"/>
      <c r="D18" s="34"/>
      <c r="E18" s="35"/>
      <c r="F18" s="36"/>
      <c r="G18" s="37"/>
      <c r="H18" s="29">
        <f t="shared" si="0"/>
        <v>0</v>
      </c>
      <c r="I18" s="38"/>
      <c r="J18" s="39"/>
      <c r="K18" s="32"/>
      <c r="P18" s="2" t="s">
        <v>69</v>
      </c>
    </row>
    <row r="19" spans="1:22" ht="15" customHeight="1" x14ac:dyDescent="0.2">
      <c r="A19" s="33"/>
      <c r="B19" s="34"/>
      <c r="C19" s="34"/>
      <c r="D19" s="34"/>
      <c r="E19" s="35"/>
      <c r="F19" s="36"/>
      <c r="G19" s="37"/>
      <c r="H19" s="29">
        <f t="shared" si="0"/>
        <v>0</v>
      </c>
      <c r="I19" s="40"/>
      <c r="J19" s="41"/>
      <c r="K19" s="42"/>
      <c r="P19" s="2" t="s">
        <v>68</v>
      </c>
    </row>
    <row r="20" spans="1:22" ht="15" customHeight="1" thickBot="1" x14ac:dyDescent="0.25">
      <c r="A20" s="183" t="s">
        <v>18</v>
      </c>
      <c r="B20" s="183"/>
      <c r="C20" s="183"/>
      <c r="D20" s="183"/>
      <c r="E20" s="183"/>
      <c r="F20" s="183"/>
      <c r="G20" s="184"/>
      <c r="H20" s="43">
        <f>SUM(H12:H19)</f>
        <v>1</v>
      </c>
      <c r="I20" s="44" t="str">
        <f>IF(H20&gt;=30,H20/30,"0")</f>
        <v>0</v>
      </c>
      <c r="J20" s="45">
        <f>IF(I20&lt;1,"0",(ROUNDDOWN(I20,0))*0.1)</f>
        <v>0</v>
      </c>
      <c r="K20" s="46"/>
    </row>
    <row r="21" spans="1:22" s="6" customFormat="1" ht="15" customHeight="1" thickBot="1" x14ac:dyDescent="0.25">
      <c r="A21" s="47"/>
      <c r="B21" s="47"/>
      <c r="C21" s="47"/>
      <c r="D21" s="47"/>
      <c r="E21" s="47"/>
      <c r="F21" s="47"/>
      <c r="G21" s="180" t="s">
        <v>35</v>
      </c>
      <c r="H21" s="181"/>
      <c r="I21" s="182"/>
      <c r="J21" s="48">
        <f>IF(SUM(J11:J20)&gt;2,"2,00",SUM(J11:J20))</f>
        <v>0</v>
      </c>
      <c r="K21" s="4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6" customFormat="1" ht="13.5" customHeight="1" x14ac:dyDescent="0.2">
      <c r="A22" s="1"/>
      <c r="B22" s="50" t="s">
        <v>19</v>
      </c>
      <c r="C22" s="51"/>
      <c r="D22" s="51"/>
      <c r="E22" s="51"/>
      <c r="F22" s="51"/>
      <c r="G22" s="177"/>
      <c r="H22" s="177"/>
      <c r="I22" s="177"/>
      <c r="J22" s="52"/>
      <c r="K22" s="5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6" customFormat="1" ht="15" customHeight="1" x14ac:dyDescent="0.2">
      <c r="A23" s="1"/>
      <c r="B23" s="50" t="s">
        <v>79</v>
      </c>
      <c r="C23" s="51"/>
      <c r="D23" s="51"/>
      <c r="E23" s="51"/>
      <c r="F23" s="51"/>
      <c r="G23" s="54"/>
      <c r="H23" s="54"/>
      <c r="I23" s="54"/>
      <c r="J23" s="52"/>
      <c r="K23" s="5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6" customFormat="1" ht="17.25" customHeight="1" thickBot="1" x14ac:dyDescent="0.25">
      <c r="A24" s="1"/>
      <c r="B24" s="56" t="s">
        <v>20</v>
      </c>
      <c r="C24" s="57"/>
      <c r="D24" s="57"/>
      <c r="E24" s="57"/>
      <c r="F24" s="57"/>
      <c r="G24" s="58"/>
      <c r="H24" s="58"/>
      <c r="I24" s="58"/>
      <c r="J24" s="59"/>
      <c r="K24" s="6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6" customFormat="1" ht="33" customHeight="1" thickBot="1" x14ac:dyDescent="0.25">
      <c r="A25" s="1"/>
      <c r="B25" s="173" t="s">
        <v>80</v>
      </c>
      <c r="C25" s="174"/>
      <c r="D25" s="174"/>
      <c r="E25" s="174"/>
      <c r="F25" s="174"/>
      <c r="G25" s="174"/>
      <c r="H25" s="174"/>
      <c r="I25" s="175"/>
      <c r="J25" s="175"/>
      <c r="K25" s="17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6" customFormat="1" ht="34.5" thickBot="1" x14ac:dyDescent="0.25">
      <c r="A26" s="17" t="s">
        <v>7</v>
      </c>
      <c r="B26" s="117" t="s">
        <v>8</v>
      </c>
      <c r="C26" s="18" t="s">
        <v>9</v>
      </c>
      <c r="D26" s="18" t="s">
        <v>10</v>
      </c>
      <c r="E26" s="19" t="s">
        <v>11</v>
      </c>
      <c r="F26" s="18" t="s">
        <v>12</v>
      </c>
      <c r="G26" s="18" t="s">
        <v>13</v>
      </c>
      <c r="H26" s="20" t="s">
        <v>14</v>
      </c>
      <c r="I26" s="21" t="s">
        <v>15</v>
      </c>
      <c r="J26" s="22" t="s">
        <v>16</v>
      </c>
      <c r="K26" s="22" t="s">
        <v>17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6" customFormat="1" ht="17.25" customHeight="1" x14ac:dyDescent="0.2">
      <c r="A27" s="27"/>
      <c r="B27" s="34"/>
      <c r="C27" s="25"/>
      <c r="D27" s="25"/>
      <c r="E27" s="35"/>
      <c r="F27" s="36"/>
      <c r="G27" s="37"/>
      <c r="H27" s="29">
        <f>((((G27-F27+1)))*E27)</f>
        <v>0</v>
      </c>
      <c r="I27" s="30"/>
      <c r="J27" s="31"/>
      <c r="K27" s="3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6" customFormat="1" ht="17.25" customHeight="1" x14ac:dyDescent="0.2">
      <c r="A28" s="27"/>
      <c r="B28" s="34"/>
      <c r="C28" s="34"/>
      <c r="D28" s="34"/>
      <c r="E28" s="35"/>
      <c r="F28" s="36"/>
      <c r="G28" s="37"/>
      <c r="H28" s="29">
        <f t="shared" ref="H28:H33" si="1">((((G28-F28+1)))*E28)</f>
        <v>0</v>
      </c>
      <c r="I28" s="38"/>
      <c r="J28" s="39"/>
      <c r="K28" s="3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6" customFormat="1" ht="17.25" customHeight="1" x14ac:dyDescent="0.2">
      <c r="A29" s="27"/>
      <c r="B29" s="34"/>
      <c r="C29" s="34"/>
      <c r="D29" s="34"/>
      <c r="E29" s="35"/>
      <c r="F29" s="36"/>
      <c r="G29" s="37"/>
      <c r="H29" s="29">
        <f t="shared" si="1"/>
        <v>0</v>
      </c>
      <c r="I29" s="38"/>
      <c r="J29" s="39"/>
      <c r="K29" s="3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6" customFormat="1" ht="17.25" customHeight="1" x14ac:dyDescent="0.2">
      <c r="A30" s="27"/>
      <c r="B30" s="34"/>
      <c r="C30" s="34"/>
      <c r="D30" s="34"/>
      <c r="E30" s="35"/>
      <c r="F30" s="36"/>
      <c r="G30" s="37"/>
      <c r="H30" s="29">
        <f t="shared" si="1"/>
        <v>0</v>
      </c>
      <c r="I30" s="38"/>
      <c r="J30" s="39"/>
      <c r="K30" s="3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6" customFormat="1" ht="17.25" customHeight="1" x14ac:dyDescent="0.2">
      <c r="A31" s="27"/>
      <c r="B31" s="34"/>
      <c r="C31" s="34"/>
      <c r="D31" s="34"/>
      <c r="E31" s="35"/>
      <c r="F31" s="36"/>
      <c r="G31" s="37"/>
      <c r="H31" s="29">
        <f t="shared" si="1"/>
        <v>0</v>
      </c>
      <c r="I31" s="38"/>
      <c r="J31" s="39"/>
      <c r="K31" s="3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6" customFormat="1" ht="17.25" customHeight="1" x14ac:dyDescent="0.2">
      <c r="A32" s="27"/>
      <c r="B32" s="34"/>
      <c r="C32" s="34"/>
      <c r="D32" s="34"/>
      <c r="E32" s="35"/>
      <c r="F32" s="36"/>
      <c r="G32" s="37"/>
      <c r="H32" s="29">
        <f t="shared" si="1"/>
        <v>0</v>
      </c>
      <c r="I32" s="38"/>
      <c r="J32" s="39"/>
      <c r="K32" s="3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6" customFormat="1" ht="17.25" customHeight="1" x14ac:dyDescent="0.2">
      <c r="A33" s="27"/>
      <c r="B33" s="34"/>
      <c r="C33" s="34"/>
      <c r="D33" s="34"/>
      <c r="E33" s="35"/>
      <c r="F33" s="36"/>
      <c r="G33" s="37"/>
      <c r="H33" s="29">
        <f t="shared" si="1"/>
        <v>0</v>
      </c>
      <c r="I33" s="40"/>
      <c r="J33" s="41"/>
      <c r="K33" s="4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6" customFormat="1" ht="17.25" customHeight="1" thickBot="1" x14ac:dyDescent="0.25">
      <c r="A34" s="178" t="s">
        <v>18</v>
      </c>
      <c r="B34" s="178"/>
      <c r="C34" s="178"/>
      <c r="D34" s="178"/>
      <c r="E34" s="178"/>
      <c r="F34" s="178"/>
      <c r="G34" s="179"/>
      <c r="H34" s="43">
        <f>SUM(H27:H33)</f>
        <v>0</v>
      </c>
      <c r="I34" s="44" t="str">
        <f>IF(H34&gt;=30,H34/30,"0")</f>
        <v>0</v>
      </c>
      <c r="J34" s="45">
        <f>IF(I34&lt;1,"0",(ROUNDDOWN(I34,0))*0.09)</f>
        <v>0</v>
      </c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7.25" customHeight="1" thickBot="1" x14ac:dyDescent="0.25">
      <c r="A35" s="47"/>
      <c r="B35" s="47"/>
      <c r="C35" s="47"/>
      <c r="D35" s="47"/>
      <c r="E35" s="47"/>
      <c r="F35" s="47"/>
      <c r="G35" s="180" t="s">
        <v>35</v>
      </c>
      <c r="H35" s="181"/>
      <c r="I35" s="182"/>
      <c r="J35" s="48">
        <f>IF(SUM(J25:J34)&gt;2,"2,00",SUM(J25:J34))</f>
        <v>0</v>
      </c>
      <c r="K35" s="49"/>
    </row>
    <row r="36" spans="1:22" ht="17.25" customHeight="1" x14ac:dyDescent="0.2">
      <c r="B36" s="50" t="s">
        <v>19</v>
      </c>
      <c r="C36" s="51"/>
      <c r="D36" s="51"/>
      <c r="E36" s="51"/>
      <c r="F36" s="51"/>
      <c r="G36" s="177"/>
      <c r="H36" s="177"/>
      <c r="I36" s="177"/>
      <c r="J36" s="52"/>
      <c r="K36" s="53"/>
    </row>
    <row r="37" spans="1:22" ht="17.25" customHeight="1" x14ac:dyDescent="0.2">
      <c r="B37" s="50" t="s">
        <v>81</v>
      </c>
      <c r="C37" s="51"/>
      <c r="D37" s="51"/>
      <c r="E37" s="51"/>
      <c r="F37" s="51"/>
      <c r="G37" s="54"/>
      <c r="H37" s="54"/>
      <c r="I37" s="54"/>
      <c r="J37" s="52"/>
      <c r="K37" s="55"/>
    </row>
    <row r="38" spans="1:22" ht="17.25" customHeight="1" thickBot="1" x14ac:dyDescent="0.25">
      <c r="B38" s="56" t="s">
        <v>22</v>
      </c>
      <c r="C38" s="57"/>
      <c r="D38" s="57"/>
      <c r="E38" s="57"/>
      <c r="F38" s="57"/>
      <c r="G38" s="58"/>
      <c r="H38" s="58"/>
      <c r="I38" s="58"/>
      <c r="J38" s="59"/>
      <c r="K38" s="60"/>
    </row>
    <row r="39" spans="1:22" s="6" customFormat="1" ht="28.5" customHeight="1" thickBot="1" x14ac:dyDescent="0.25">
      <c r="A39" s="1"/>
      <c r="B39" s="173" t="s">
        <v>82</v>
      </c>
      <c r="C39" s="174"/>
      <c r="D39" s="174"/>
      <c r="E39" s="174"/>
      <c r="F39" s="174"/>
      <c r="G39" s="174"/>
      <c r="H39" s="174"/>
      <c r="I39" s="175"/>
      <c r="J39" s="175"/>
      <c r="K39" s="17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6" customFormat="1" ht="34.5" thickBot="1" x14ac:dyDescent="0.25">
      <c r="A40" s="17" t="s">
        <v>7</v>
      </c>
      <c r="B40" s="117" t="s">
        <v>8</v>
      </c>
      <c r="C40" s="18" t="s">
        <v>9</v>
      </c>
      <c r="D40" s="18" t="s">
        <v>10</v>
      </c>
      <c r="E40" s="19" t="s">
        <v>11</v>
      </c>
      <c r="F40" s="18" t="s">
        <v>12</v>
      </c>
      <c r="G40" s="18" t="s">
        <v>13</v>
      </c>
      <c r="H40" s="20" t="s">
        <v>14</v>
      </c>
      <c r="I40" s="21" t="s">
        <v>15</v>
      </c>
      <c r="J40" s="114" t="s">
        <v>16</v>
      </c>
      <c r="K40" s="114" t="s">
        <v>17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6" customFormat="1" ht="17.25" customHeight="1" x14ac:dyDescent="0.2">
      <c r="A41" s="27"/>
      <c r="B41" s="34"/>
      <c r="C41" s="25"/>
      <c r="D41" s="25"/>
      <c r="E41" s="35"/>
      <c r="F41" s="36"/>
      <c r="G41" s="37"/>
      <c r="H41" s="29">
        <f>((((G41-F41+1)))*E41)</f>
        <v>0</v>
      </c>
      <c r="I41" s="30"/>
      <c r="J41" s="31"/>
      <c r="K41" s="3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6" customFormat="1" ht="17.25" customHeight="1" x14ac:dyDescent="0.2">
      <c r="A42" s="27"/>
      <c r="B42" s="34"/>
      <c r="C42" s="34"/>
      <c r="D42" s="34"/>
      <c r="E42" s="35"/>
      <c r="F42" s="36"/>
      <c r="G42" s="37"/>
      <c r="H42" s="29">
        <f t="shared" ref="H42:H48" si="2">((((G42-F42+1)))*E42)</f>
        <v>0</v>
      </c>
      <c r="I42" s="38"/>
      <c r="J42" s="39"/>
      <c r="K42" s="3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6" customFormat="1" ht="17.25" customHeight="1" x14ac:dyDescent="0.2">
      <c r="A43" s="27"/>
      <c r="B43" s="34"/>
      <c r="C43" s="34"/>
      <c r="D43" s="34"/>
      <c r="E43" s="35"/>
      <c r="F43" s="36"/>
      <c r="G43" s="37"/>
      <c r="H43" s="29">
        <f t="shared" si="2"/>
        <v>0</v>
      </c>
      <c r="I43" s="38"/>
      <c r="J43" s="39"/>
      <c r="K43" s="3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6" customFormat="1" ht="17.25" customHeight="1" x14ac:dyDescent="0.2">
      <c r="A44" s="27"/>
      <c r="B44" s="34"/>
      <c r="C44" s="34"/>
      <c r="D44" s="34"/>
      <c r="E44" s="35"/>
      <c r="F44" s="36"/>
      <c r="G44" s="37"/>
      <c r="H44" s="29">
        <f t="shared" si="2"/>
        <v>0</v>
      </c>
      <c r="I44" s="38"/>
      <c r="J44" s="39"/>
      <c r="K44" s="3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6" customFormat="1" ht="17.25" customHeight="1" x14ac:dyDescent="0.2">
      <c r="A45" s="27"/>
      <c r="B45" s="34"/>
      <c r="C45" s="34"/>
      <c r="D45" s="34"/>
      <c r="E45" s="35"/>
      <c r="F45" s="36"/>
      <c r="G45" s="37"/>
      <c r="H45" s="29">
        <f t="shared" si="2"/>
        <v>0</v>
      </c>
      <c r="I45" s="38"/>
      <c r="J45" s="39"/>
      <c r="K45" s="3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6" customFormat="1" ht="17.25" customHeight="1" x14ac:dyDescent="0.2">
      <c r="A46" s="27"/>
      <c r="B46" s="34"/>
      <c r="C46" s="34"/>
      <c r="D46" s="34"/>
      <c r="E46" s="35"/>
      <c r="F46" s="36"/>
      <c r="G46" s="37"/>
      <c r="H46" s="29">
        <f t="shared" si="2"/>
        <v>0</v>
      </c>
      <c r="I46" s="38"/>
      <c r="J46" s="39"/>
      <c r="K46" s="3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6" customFormat="1" ht="17.25" customHeight="1" x14ac:dyDescent="0.2">
      <c r="A47" s="27"/>
      <c r="B47" s="34"/>
      <c r="C47" s="34"/>
      <c r="D47" s="34"/>
      <c r="E47" s="35"/>
      <c r="F47" s="36"/>
      <c r="G47" s="37"/>
      <c r="H47" s="29">
        <f t="shared" si="2"/>
        <v>0</v>
      </c>
      <c r="I47" s="38"/>
      <c r="J47" s="39"/>
      <c r="K47" s="3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6" customFormat="1" ht="17.25" customHeight="1" x14ac:dyDescent="0.2">
      <c r="A48" s="27"/>
      <c r="B48" s="34"/>
      <c r="C48" s="34"/>
      <c r="D48" s="34"/>
      <c r="E48" s="35"/>
      <c r="F48" s="36"/>
      <c r="G48" s="37"/>
      <c r="H48" s="29">
        <f t="shared" si="2"/>
        <v>0</v>
      </c>
      <c r="I48" s="40"/>
      <c r="J48" s="41"/>
      <c r="K48" s="4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6" customFormat="1" ht="17.25" customHeight="1" thickBot="1" x14ac:dyDescent="0.25">
      <c r="A49" s="178" t="s">
        <v>18</v>
      </c>
      <c r="B49" s="178"/>
      <c r="C49" s="178"/>
      <c r="D49" s="178"/>
      <c r="E49" s="178"/>
      <c r="F49" s="178"/>
      <c r="G49" s="179"/>
      <c r="H49" s="43">
        <f>SUM(H41:H48)</f>
        <v>0</v>
      </c>
      <c r="I49" s="44" t="str">
        <f>IF(H49&gt;=30,H49/30,"0")</f>
        <v>0</v>
      </c>
      <c r="J49" s="45">
        <f>IF(I49&lt;1,"0",(ROUNDDOWN(I49,0))*0.01)</f>
        <v>0</v>
      </c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7.25" customHeight="1" thickBot="1" x14ac:dyDescent="0.25">
      <c r="A50" s="47"/>
      <c r="B50" s="47"/>
      <c r="C50" s="47"/>
      <c r="D50" s="47"/>
      <c r="E50" s="47"/>
      <c r="F50" s="47"/>
      <c r="G50" s="180" t="s">
        <v>35</v>
      </c>
      <c r="H50" s="181"/>
      <c r="I50" s="182"/>
      <c r="J50" s="48">
        <f>IF(SUM(J40:J49)&gt;2,"2,00",SUM(J40:J49))</f>
        <v>0</v>
      </c>
      <c r="K50" s="49"/>
    </row>
    <row r="51" spans="1:22" ht="17.25" customHeight="1" x14ac:dyDescent="0.2">
      <c r="B51" s="50" t="s">
        <v>19</v>
      </c>
      <c r="C51" s="51"/>
      <c r="D51" s="51"/>
      <c r="E51" s="51"/>
      <c r="F51" s="51"/>
      <c r="G51" s="177"/>
      <c r="H51" s="177"/>
      <c r="I51" s="177"/>
      <c r="J51" s="52"/>
      <c r="K51" s="53"/>
    </row>
    <row r="52" spans="1:22" ht="17.25" customHeight="1" x14ac:dyDescent="0.2">
      <c r="B52" s="50" t="s">
        <v>21</v>
      </c>
      <c r="C52" s="51"/>
      <c r="D52" s="51"/>
      <c r="E52" s="51"/>
      <c r="F52" s="51"/>
      <c r="G52" s="115"/>
      <c r="H52" s="115"/>
      <c r="I52" s="115"/>
      <c r="J52" s="52"/>
      <c r="K52" s="55"/>
    </row>
    <row r="53" spans="1:22" ht="17.25" customHeight="1" thickBot="1" x14ac:dyDescent="0.25">
      <c r="B53" s="56" t="s">
        <v>22</v>
      </c>
      <c r="C53" s="57"/>
      <c r="D53" s="57"/>
      <c r="E53" s="57"/>
      <c r="F53" s="57"/>
      <c r="G53" s="58"/>
      <c r="H53" s="58"/>
      <c r="I53" s="58"/>
      <c r="J53" s="59"/>
      <c r="K53" s="60"/>
    </row>
    <row r="54" spans="1:22" ht="17.25" customHeight="1" thickBot="1" x14ac:dyDescent="0.25">
      <c r="B54" s="65"/>
      <c r="C54" s="159" t="s">
        <v>102</v>
      </c>
      <c r="D54" s="160"/>
      <c r="E54" s="160"/>
      <c r="F54" s="160"/>
      <c r="G54" s="160"/>
      <c r="H54" s="160"/>
      <c r="I54" s="161"/>
      <c r="J54" s="48">
        <f>IF((J21+J35+J50)&gt;4,"4,00",(J21+J35+J50))</f>
        <v>0</v>
      </c>
      <c r="K54" s="66"/>
    </row>
    <row r="55" spans="1:22" ht="17.25" customHeight="1" thickBot="1" x14ac:dyDescent="0.25">
      <c r="B55" s="50"/>
      <c r="C55" s="51"/>
      <c r="D55" s="51"/>
      <c r="E55" s="51"/>
      <c r="F55" s="51"/>
      <c r="G55" s="51"/>
      <c r="H55" s="61"/>
      <c r="I55" s="62"/>
      <c r="J55" s="63"/>
      <c r="K55" s="64"/>
    </row>
    <row r="56" spans="1:22" s="6" customFormat="1" ht="15.75" thickBot="1" x14ac:dyDescent="0.25">
      <c r="A56" s="1"/>
      <c r="B56" s="198" t="s">
        <v>84</v>
      </c>
      <c r="C56" s="199"/>
      <c r="D56" s="199"/>
      <c r="E56" s="199"/>
      <c r="F56" s="199"/>
      <c r="G56" s="199"/>
      <c r="H56" s="199"/>
      <c r="I56" s="199"/>
      <c r="J56" s="199"/>
      <c r="K56" s="20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48" customHeight="1" thickBot="1" x14ac:dyDescent="0.25">
      <c r="B57" s="185" t="s">
        <v>85</v>
      </c>
      <c r="C57" s="186"/>
      <c r="D57" s="186"/>
      <c r="E57" s="186"/>
      <c r="F57" s="186"/>
      <c r="G57" s="186"/>
      <c r="H57" s="186"/>
      <c r="I57" s="186"/>
      <c r="J57" s="186"/>
      <c r="K57" s="187"/>
      <c r="M57" s="2" t="str">
        <f>IF(G59&gt;1,"G87*0,20",IF(G59=0,"0,00","0,00"))</f>
        <v>0,00</v>
      </c>
      <c r="O57" s="2" t="s">
        <v>23</v>
      </c>
    </row>
    <row r="58" spans="1:22" ht="34.5" thickBot="1" x14ac:dyDescent="0.25">
      <c r="A58" s="67" t="s">
        <v>7</v>
      </c>
      <c r="B58" s="188" t="s">
        <v>24</v>
      </c>
      <c r="C58" s="188"/>
      <c r="D58" s="188"/>
      <c r="E58" s="169" t="s">
        <v>25</v>
      </c>
      <c r="F58" s="170"/>
      <c r="G58" s="68" t="s">
        <v>26</v>
      </c>
      <c r="H58" s="69"/>
      <c r="I58" s="62"/>
      <c r="J58" s="70" t="s">
        <v>16</v>
      </c>
      <c r="K58" s="171" t="s">
        <v>17</v>
      </c>
      <c r="M58" s="2" t="s">
        <v>39</v>
      </c>
    </row>
    <row r="59" spans="1:22" ht="15.75" customHeight="1" x14ac:dyDescent="0.2">
      <c r="A59" s="71"/>
      <c r="B59" s="140"/>
      <c r="C59" s="141"/>
      <c r="D59" s="142"/>
      <c r="E59" s="143"/>
      <c r="F59" s="144"/>
      <c r="G59" s="139"/>
      <c r="H59" s="61"/>
      <c r="I59" s="62"/>
      <c r="J59" s="72" t="str">
        <f>IF(G59="01 - Duració del curs de 100 o més hores","1,00",IF(G59="02 - Duració del curs de  75 a 99 hores","0,75",IF(G59="03 - Duració del curs de  50 a 74 hores","0,50",IF(G59="04 - Duració del curs de  25 a 49 hores","0,25",IF(G59="05 - Duració del curs de  15 a 24 hores","0,10","0,00")))))</f>
        <v>0,00</v>
      </c>
      <c r="K59" s="172"/>
      <c r="Q59" s="138" t="s">
        <v>90</v>
      </c>
      <c r="R59" s="138" t="s">
        <v>86</v>
      </c>
    </row>
    <row r="60" spans="1:22" ht="15.75" customHeight="1" x14ac:dyDescent="0.2">
      <c r="A60" s="71"/>
      <c r="B60" s="140"/>
      <c r="C60" s="141"/>
      <c r="D60" s="142"/>
      <c r="E60" s="143"/>
      <c r="F60" s="144"/>
      <c r="G60" s="139"/>
      <c r="H60" s="61"/>
      <c r="I60" s="62"/>
      <c r="J60" s="72" t="str">
        <f t="shared" ref="J60:J75" si="3">IF(G60="01 - Duració del curs de 100 o més hores","1,00",IF(G60="02 - Duració del curs de  75 a 99 hores","0,75",IF(G60="03 - Duració del curs de  50 a 74 hores","0,50",IF(G60="04 - Duració del curs de  25 a 49 hores","0,25",IF(G60="05 - Duració del curs de  15 a 24 hores","0,10","0,00")))))</f>
        <v>0,00</v>
      </c>
      <c r="K60" s="73"/>
      <c r="L60" s="111"/>
      <c r="M60" s="2" t="s">
        <v>27</v>
      </c>
      <c r="Q60" s="138" t="s">
        <v>91</v>
      </c>
      <c r="R60" s="138" t="s">
        <v>87</v>
      </c>
    </row>
    <row r="61" spans="1:22" ht="15.75" customHeight="1" x14ac:dyDescent="0.2">
      <c r="A61" s="71"/>
      <c r="B61" s="140"/>
      <c r="C61" s="141"/>
      <c r="D61" s="142"/>
      <c r="E61" s="143"/>
      <c r="F61" s="144"/>
      <c r="G61" s="139"/>
      <c r="H61" s="61"/>
      <c r="I61" s="62"/>
      <c r="J61" s="72" t="str">
        <f t="shared" si="3"/>
        <v>0,00</v>
      </c>
      <c r="K61" s="73"/>
      <c r="M61" s="2" t="s">
        <v>28</v>
      </c>
      <c r="Q61" s="138" t="s">
        <v>92</v>
      </c>
      <c r="R61" s="138" t="s">
        <v>88</v>
      </c>
    </row>
    <row r="62" spans="1:22" ht="15.75" customHeight="1" x14ac:dyDescent="0.2">
      <c r="A62" s="71"/>
      <c r="B62" s="140"/>
      <c r="C62" s="141"/>
      <c r="D62" s="142"/>
      <c r="E62" s="143"/>
      <c r="F62" s="144"/>
      <c r="G62" s="139"/>
      <c r="H62" s="61"/>
      <c r="I62" s="62"/>
      <c r="J62" s="72" t="str">
        <f t="shared" si="3"/>
        <v>0,00</v>
      </c>
      <c r="K62" s="73"/>
      <c r="M62" s="2" t="s">
        <v>29</v>
      </c>
      <c r="Q62" s="138" t="s">
        <v>93</v>
      </c>
      <c r="R62" s="138" t="s">
        <v>89</v>
      </c>
    </row>
    <row r="63" spans="1:22" ht="15.75" customHeight="1" x14ac:dyDescent="0.2">
      <c r="A63" s="71"/>
      <c r="B63" s="140"/>
      <c r="C63" s="141"/>
      <c r="D63" s="142"/>
      <c r="E63" s="143"/>
      <c r="F63" s="144"/>
      <c r="G63" s="139"/>
      <c r="H63" s="61"/>
      <c r="I63" s="62"/>
      <c r="J63" s="72" t="str">
        <f t="shared" si="3"/>
        <v>0,00</v>
      </c>
      <c r="K63" s="73"/>
      <c r="M63" s="2" t="s">
        <v>30</v>
      </c>
      <c r="Q63" s="138" t="s">
        <v>95</v>
      </c>
      <c r="R63" s="138" t="s">
        <v>94</v>
      </c>
    </row>
    <row r="64" spans="1:22" ht="15" x14ac:dyDescent="0.2">
      <c r="A64" s="71"/>
      <c r="B64" s="140"/>
      <c r="C64" s="141"/>
      <c r="D64" s="142"/>
      <c r="E64" s="143"/>
      <c r="F64" s="144"/>
      <c r="G64" s="139"/>
      <c r="H64" s="61"/>
      <c r="I64" s="62"/>
      <c r="J64" s="72" t="str">
        <f t="shared" si="3"/>
        <v>0,00</v>
      </c>
      <c r="K64" s="73"/>
      <c r="M64" s="2" t="s">
        <v>31</v>
      </c>
    </row>
    <row r="65" spans="1:14" ht="15" x14ac:dyDescent="0.2">
      <c r="A65" s="71"/>
      <c r="B65" s="140"/>
      <c r="C65" s="141"/>
      <c r="D65" s="142"/>
      <c r="E65" s="143"/>
      <c r="F65" s="144"/>
      <c r="G65" s="139"/>
      <c r="H65" s="61"/>
      <c r="I65" s="62"/>
      <c r="J65" s="72" t="str">
        <f t="shared" si="3"/>
        <v>0,00</v>
      </c>
      <c r="K65" s="73"/>
    </row>
    <row r="66" spans="1:14" ht="15" x14ac:dyDescent="0.2">
      <c r="A66" s="71"/>
      <c r="B66" s="140"/>
      <c r="C66" s="141"/>
      <c r="D66" s="142"/>
      <c r="E66" s="143"/>
      <c r="F66" s="144"/>
      <c r="G66" s="139"/>
      <c r="H66" s="61"/>
      <c r="I66" s="62"/>
      <c r="J66" s="72" t="str">
        <f t="shared" si="3"/>
        <v>0,00</v>
      </c>
      <c r="K66" s="73"/>
    </row>
    <row r="67" spans="1:14" ht="15" x14ac:dyDescent="0.2">
      <c r="A67" s="71"/>
      <c r="B67" s="140"/>
      <c r="C67" s="141"/>
      <c r="D67" s="142"/>
      <c r="E67" s="143"/>
      <c r="F67" s="144"/>
      <c r="G67" s="139"/>
      <c r="H67" s="61"/>
      <c r="I67" s="62"/>
      <c r="J67" s="72" t="str">
        <f t="shared" si="3"/>
        <v>0,00</v>
      </c>
      <c r="K67" s="73"/>
    </row>
    <row r="68" spans="1:14" ht="15" x14ac:dyDescent="0.2">
      <c r="A68" s="71"/>
      <c r="B68" s="140"/>
      <c r="C68" s="141"/>
      <c r="D68" s="142"/>
      <c r="E68" s="143"/>
      <c r="F68" s="144"/>
      <c r="G68" s="139"/>
      <c r="H68" s="61"/>
      <c r="I68" s="62"/>
      <c r="J68" s="72" t="str">
        <f t="shared" si="3"/>
        <v>0,00</v>
      </c>
      <c r="K68" s="73"/>
    </row>
    <row r="69" spans="1:14" ht="15" hidden="1" x14ac:dyDescent="0.2">
      <c r="A69" s="71"/>
      <c r="B69" s="140"/>
      <c r="C69" s="141"/>
      <c r="D69" s="142"/>
      <c r="E69" s="143"/>
      <c r="F69" s="144"/>
      <c r="G69" s="139"/>
      <c r="H69" s="61"/>
      <c r="I69" s="62"/>
      <c r="J69" s="72" t="str">
        <f t="shared" si="3"/>
        <v>0,00</v>
      </c>
      <c r="K69" s="73"/>
    </row>
    <row r="70" spans="1:14" ht="15" hidden="1" x14ac:dyDescent="0.2">
      <c r="A70" s="71"/>
      <c r="B70" s="140"/>
      <c r="C70" s="141"/>
      <c r="D70" s="142"/>
      <c r="E70" s="143"/>
      <c r="F70" s="144"/>
      <c r="G70" s="139"/>
      <c r="H70" s="61"/>
      <c r="I70" s="62"/>
      <c r="J70" s="72" t="str">
        <f t="shared" si="3"/>
        <v>0,00</v>
      </c>
      <c r="K70" s="73"/>
    </row>
    <row r="71" spans="1:14" ht="15" hidden="1" customHeight="1" x14ac:dyDescent="0.2">
      <c r="A71" s="71"/>
      <c r="B71" s="140"/>
      <c r="C71" s="141"/>
      <c r="D71" s="142"/>
      <c r="E71" s="143"/>
      <c r="F71" s="144"/>
      <c r="G71" s="139"/>
      <c r="H71" s="61"/>
      <c r="I71" s="62"/>
      <c r="J71" s="72" t="str">
        <f t="shared" si="3"/>
        <v>0,00</v>
      </c>
      <c r="K71" s="73"/>
    </row>
    <row r="72" spans="1:14" ht="15" hidden="1" customHeight="1" x14ac:dyDescent="0.2">
      <c r="A72" s="71"/>
      <c r="B72" s="140"/>
      <c r="C72" s="141"/>
      <c r="D72" s="142"/>
      <c r="E72" s="143"/>
      <c r="F72" s="144"/>
      <c r="G72" s="139"/>
      <c r="H72" s="61"/>
      <c r="I72" s="62"/>
      <c r="J72" s="72" t="str">
        <f t="shared" si="3"/>
        <v>0,00</v>
      </c>
      <c r="K72" s="73"/>
    </row>
    <row r="73" spans="1:14" ht="15" hidden="1" customHeight="1" x14ac:dyDescent="0.2">
      <c r="A73" s="71"/>
      <c r="B73" s="140"/>
      <c r="C73" s="141"/>
      <c r="D73" s="142"/>
      <c r="E73" s="143"/>
      <c r="F73" s="144"/>
      <c r="G73" s="139"/>
      <c r="H73" s="61"/>
      <c r="I73" s="62"/>
      <c r="J73" s="72" t="str">
        <f t="shared" si="3"/>
        <v>0,00</v>
      </c>
      <c r="K73" s="73"/>
      <c r="L73" s="111"/>
    </row>
    <row r="74" spans="1:14" ht="15" customHeight="1" x14ac:dyDescent="0.2">
      <c r="A74" s="71"/>
      <c r="B74" s="140"/>
      <c r="C74" s="141"/>
      <c r="D74" s="142"/>
      <c r="E74" s="143"/>
      <c r="F74" s="144"/>
      <c r="G74" s="139"/>
      <c r="H74" s="61"/>
      <c r="I74" s="62"/>
      <c r="J74" s="72" t="str">
        <f t="shared" si="3"/>
        <v>0,00</v>
      </c>
      <c r="K74" s="73"/>
    </row>
    <row r="75" spans="1:14" ht="15" customHeight="1" thickBot="1" x14ac:dyDescent="0.25">
      <c r="A75" s="71"/>
      <c r="B75" s="140"/>
      <c r="C75" s="141"/>
      <c r="D75" s="142"/>
      <c r="E75" s="143"/>
      <c r="F75" s="144"/>
      <c r="G75" s="139"/>
      <c r="H75" s="61"/>
      <c r="I75" s="62"/>
      <c r="J75" s="72" t="str">
        <f t="shared" si="3"/>
        <v>0,00</v>
      </c>
      <c r="K75" s="73"/>
      <c r="M75" s="2" t="s">
        <v>40</v>
      </c>
    </row>
    <row r="76" spans="1:14" ht="15" customHeight="1" thickBot="1" x14ac:dyDescent="0.25">
      <c r="B76" s="65"/>
      <c r="C76" s="51"/>
      <c r="D76" s="51"/>
      <c r="E76" s="51"/>
      <c r="F76" s="51"/>
      <c r="G76" s="216" t="s">
        <v>32</v>
      </c>
      <c r="H76" s="216"/>
      <c r="I76" s="216"/>
      <c r="J76" s="48">
        <f>IF((J59+J60+J61+J62+J63+J64++J65+J66+J67+J68+J69+J70+J71+J72+J73+J74+J75)&gt;2,"2,00",(J59+J60+J61+J62+J63+J64+J65+J66+J67+J68+J69+J70+J71+J72+J73+J74+J75))</f>
        <v>0</v>
      </c>
      <c r="K76" s="66"/>
      <c r="M76" s="2" t="s">
        <v>41</v>
      </c>
    </row>
    <row r="77" spans="1:14" ht="15" customHeight="1" x14ac:dyDescent="0.2">
      <c r="A77" s="121"/>
      <c r="B77" s="51"/>
      <c r="C77" s="51"/>
      <c r="D77" s="51"/>
      <c r="E77" s="51"/>
      <c r="F77" s="51"/>
      <c r="G77" s="86"/>
      <c r="H77" s="86"/>
      <c r="I77" s="86"/>
      <c r="J77" s="87"/>
      <c r="K77" s="74"/>
      <c r="M77" s="1"/>
    </row>
    <row r="78" spans="1:14" ht="15" customHeight="1" thickBot="1" x14ac:dyDescent="0.25">
      <c r="A78" s="122"/>
      <c r="B78" s="156" t="s">
        <v>104</v>
      </c>
      <c r="C78" s="157"/>
      <c r="D78" s="88"/>
      <c r="E78" s="89"/>
      <c r="F78" s="51"/>
      <c r="G78" s="90"/>
      <c r="H78" s="91"/>
      <c r="I78" s="62"/>
      <c r="J78" s="151" t="s">
        <v>16</v>
      </c>
      <c r="K78" s="153" t="s">
        <v>17</v>
      </c>
      <c r="M78" s="112"/>
      <c r="N78" s="113"/>
    </row>
    <row r="79" spans="1:14" s="51" customFormat="1" ht="24" customHeight="1" thickBot="1" x14ac:dyDescent="0.25">
      <c r="A79" s="67" t="s">
        <v>7</v>
      </c>
      <c r="B79" s="116" t="s">
        <v>36</v>
      </c>
      <c r="C79" s="116" t="s">
        <v>37</v>
      </c>
      <c r="D79" s="92"/>
      <c r="E79" s="92"/>
      <c r="F79" s="92"/>
      <c r="G79" s="92"/>
      <c r="H79" s="92"/>
      <c r="I79" s="92"/>
      <c r="J79" s="152"/>
      <c r="K79" s="154"/>
    </row>
    <row r="80" spans="1:14" s="51" customFormat="1" ht="21.75" customHeight="1" thickBot="1" x14ac:dyDescent="0.25">
      <c r="A80" s="94"/>
      <c r="B80" s="34" t="s">
        <v>46</v>
      </c>
      <c r="C80" s="34"/>
      <c r="D80" s="92"/>
      <c r="E80" s="92"/>
      <c r="F80" s="92"/>
      <c r="G80" s="92"/>
      <c r="H80" s="92"/>
      <c r="I80" s="92"/>
      <c r="J80" s="72" t="str">
        <f>IF(C80="01 - Nivell oral","0,10",IF(C80="02 - Nivell elemental","0,20",IF(C80="04 - Nivell mitjà","0,75",IF(C80="05 - Nivell superior","1,00","0,00"))))</f>
        <v>0,00</v>
      </c>
      <c r="K80" s="73"/>
      <c r="L80" s="2"/>
      <c r="M80" s="2"/>
      <c r="N80" s="2" t="s">
        <v>96</v>
      </c>
    </row>
    <row r="81" spans="1:14" s="51" customFormat="1" ht="21.75" hidden="1" customHeight="1" x14ac:dyDescent="0.2">
      <c r="A81" s="94"/>
      <c r="B81" s="34"/>
      <c r="C81" s="34"/>
      <c r="D81" s="92"/>
      <c r="E81" s="92"/>
      <c r="F81" s="92"/>
      <c r="G81" s="92"/>
      <c r="H81" s="92"/>
      <c r="I81" s="92"/>
      <c r="J81" s="72" t="b">
        <f t="shared" ref="J81:J84" si="4">IF(C81="A2","0,20",IF(C81="B1","0,30",IF(C81="B2","0,40",IF(C81="C1","0,65",IF(C81="C2","0,75")))))</f>
        <v>0</v>
      </c>
      <c r="K81" s="73"/>
      <c r="L81" s="2"/>
      <c r="M81" s="2"/>
      <c r="N81" s="2" t="s">
        <v>97</v>
      </c>
    </row>
    <row r="82" spans="1:14" s="51" customFormat="1" ht="17.25" hidden="1" customHeight="1" x14ac:dyDescent="0.2">
      <c r="A82" s="33"/>
      <c r="B82" s="34"/>
      <c r="C82" s="34"/>
      <c r="D82" s="92"/>
      <c r="E82" s="92"/>
      <c r="F82" s="92"/>
      <c r="G82" s="92"/>
      <c r="H82" s="92"/>
      <c r="I82" s="92"/>
      <c r="J82" s="72" t="b">
        <f t="shared" si="4"/>
        <v>0</v>
      </c>
      <c r="K82" s="73"/>
      <c r="L82" s="112"/>
      <c r="M82" s="2"/>
      <c r="N82" s="2"/>
    </row>
    <row r="83" spans="1:14" s="51" customFormat="1" ht="17.25" hidden="1" customHeight="1" x14ac:dyDescent="0.2">
      <c r="A83" s="33"/>
      <c r="B83" s="34"/>
      <c r="C83" s="34"/>
      <c r="D83" s="92"/>
      <c r="E83" s="92"/>
      <c r="F83" s="92"/>
      <c r="G83" s="92"/>
      <c r="H83" s="92"/>
      <c r="I83" s="92"/>
      <c r="J83" s="72" t="b">
        <f t="shared" si="4"/>
        <v>0</v>
      </c>
      <c r="K83" s="73"/>
      <c r="L83" s="112"/>
      <c r="M83" s="2"/>
      <c r="N83" s="2" t="s">
        <v>98</v>
      </c>
    </row>
    <row r="84" spans="1:14" s="51" customFormat="1" ht="17.25" hidden="1" customHeight="1" thickBot="1" x14ac:dyDescent="0.25">
      <c r="A84" s="33"/>
      <c r="B84" s="34"/>
      <c r="C84" s="34"/>
      <c r="D84" s="92"/>
      <c r="E84" s="92"/>
      <c r="F84" s="92"/>
      <c r="G84" s="92"/>
      <c r="H84" s="92"/>
      <c r="I84" s="92"/>
      <c r="J84" s="72" t="b">
        <f t="shared" si="4"/>
        <v>0</v>
      </c>
      <c r="K84" s="73"/>
      <c r="L84" s="112"/>
      <c r="M84" s="2"/>
      <c r="N84" s="2" t="s">
        <v>99</v>
      </c>
    </row>
    <row r="85" spans="1:14" s="51" customFormat="1" ht="17.25" customHeight="1" thickBot="1" x14ac:dyDescent="0.25">
      <c r="A85" s="1"/>
      <c r="B85" s="1"/>
      <c r="C85" s="1"/>
      <c r="D85" s="92"/>
      <c r="E85" s="92"/>
      <c r="F85" s="92"/>
      <c r="G85" s="155" t="s">
        <v>33</v>
      </c>
      <c r="H85" s="155"/>
      <c r="I85" s="155"/>
      <c r="J85" s="48">
        <f>IF((J80+J81+J82+J83+J84)&gt;10,10,J80+J81+J82+J83+J84)</f>
        <v>0</v>
      </c>
      <c r="K85" s="95"/>
    </row>
    <row r="86" spans="1:14" ht="15" hidden="1" customHeight="1" thickBot="1" x14ac:dyDescent="0.25">
      <c r="A86" s="2"/>
      <c r="B86" s="158" t="s">
        <v>47</v>
      </c>
      <c r="C86" s="157"/>
      <c r="D86" s="88"/>
      <c r="E86" s="89"/>
      <c r="F86" s="51"/>
      <c r="G86" s="90"/>
      <c r="H86" s="91"/>
      <c r="I86" s="62"/>
      <c r="J86" s="151" t="s">
        <v>16</v>
      </c>
      <c r="K86" s="153" t="s">
        <v>17</v>
      </c>
      <c r="M86" s="112"/>
      <c r="N86" s="113"/>
    </row>
    <row r="87" spans="1:14" s="51" customFormat="1" ht="24" hidden="1" customHeight="1" thickBot="1" x14ac:dyDescent="0.25">
      <c r="A87" s="67" t="s">
        <v>7</v>
      </c>
      <c r="B87" s="129" t="s">
        <v>36</v>
      </c>
      <c r="D87" s="116" t="s">
        <v>37</v>
      </c>
      <c r="E87" s="92"/>
      <c r="F87" s="92"/>
      <c r="G87" s="92"/>
      <c r="H87" s="92"/>
      <c r="I87" s="92"/>
      <c r="J87" s="152"/>
      <c r="K87" s="154"/>
    </row>
    <row r="88" spans="1:14" s="51" customFormat="1" ht="21.75" hidden="1" customHeight="1" x14ac:dyDescent="0.2">
      <c r="A88" s="94"/>
      <c r="B88" s="212"/>
      <c r="C88" s="213"/>
      <c r="D88" s="131" t="s">
        <v>96</v>
      </c>
      <c r="E88" s="209"/>
      <c r="F88" s="214"/>
      <c r="G88" s="214"/>
      <c r="H88" s="215"/>
      <c r="I88" s="132"/>
      <c r="J88" s="133" t="str">
        <f t="shared" ref="J88:J91" si="5">IF(D88="01 - Nivell A2","0,15",IF(D88="02 - Nivell B1","0,25",IF(D88="03 - Nivell B2","0,40",IF(D88="04 - Nivell C1","0,75",IF(D88="05 - Nivell C2","1,00","0,00")))))</f>
        <v>0,00</v>
      </c>
      <c r="K88" s="73"/>
      <c r="L88" s="2"/>
      <c r="M88" s="2"/>
      <c r="N88" s="2" t="s">
        <v>96</v>
      </c>
    </row>
    <row r="89" spans="1:14" s="51" customFormat="1" ht="21.75" hidden="1" customHeight="1" x14ac:dyDescent="0.2">
      <c r="A89" s="94"/>
      <c r="B89" s="212"/>
      <c r="C89" s="213"/>
      <c r="D89" s="131" t="s">
        <v>97</v>
      </c>
      <c r="E89" s="134"/>
      <c r="F89" s="135"/>
      <c r="G89" s="135"/>
      <c r="H89" s="136"/>
      <c r="I89" s="132"/>
      <c r="J89" s="133" t="str">
        <f t="shared" si="5"/>
        <v>0,00</v>
      </c>
      <c r="K89" s="73"/>
      <c r="L89" s="2"/>
      <c r="M89" s="2"/>
      <c r="N89" s="2" t="s">
        <v>97</v>
      </c>
    </row>
    <row r="90" spans="1:14" s="51" customFormat="1" ht="17.25" hidden="1" customHeight="1" x14ac:dyDescent="0.2">
      <c r="A90" s="33"/>
      <c r="B90" s="212"/>
      <c r="C90" s="213"/>
      <c r="D90" s="131"/>
      <c r="E90" s="209"/>
      <c r="F90" s="210"/>
      <c r="G90" s="210"/>
      <c r="H90" s="211"/>
      <c r="I90" s="132"/>
      <c r="J90" s="133" t="str">
        <f t="shared" si="5"/>
        <v>0,00</v>
      </c>
      <c r="K90" s="73"/>
      <c r="L90" s="112"/>
      <c r="M90" s="2"/>
      <c r="N90" s="2" t="s">
        <v>98</v>
      </c>
    </row>
    <row r="91" spans="1:14" s="51" customFormat="1" ht="17.25" hidden="1" customHeight="1" x14ac:dyDescent="0.2">
      <c r="A91" s="33"/>
      <c r="B91" s="212"/>
      <c r="C91" s="213"/>
      <c r="D91" s="131"/>
      <c r="E91" s="209"/>
      <c r="F91" s="214"/>
      <c r="G91" s="214"/>
      <c r="H91" s="215"/>
      <c r="I91" s="132"/>
      <c r="J91" s="133" t="str">
        <f t="shared" si="5"/>
        <v>0,00</v>
      </c>
      <c r="K91" s="73"/>
      <c r="L91" s="112"/>
      <c r="M91" s="2"/>
      <c r="N91" s="2" t="s">
        <v>99</v>
      </c>
    </row>
    <row r="92" spans="1:14" s="51" customFormat="1" ht="17.25" hidden="1" customHeight="1" thickBot="1" x14ac:dyDescent="0.25">
      <c r="A92" s="33"/>
      <c r="B92" s="34"/>
      <c r="C92" s="34"/>
      <c r="D92" s="92"/>
      <c r="E92" s="92"/>
      <c r="F92" s="92"/>
      <c r="G92" s="92"/>
      <c r="H92" s="92"/>
      <c r="I92" s="92"/>
      <c r="J92" s="72"/>
      <c r="K92" s="73"/>
      <c r="M92" s="2"/>
      <c r="N92" s="2"/>
    </row>
    <row r="93" spans="1:14" s="51" customFormat="1" ht="17.25" hidden="1" customHeight="1" thickBot="1" x14ac:dyDescent="0.25">
      <c r="A93" s="1"/>
      <c r="B93" s="1"/>
      <c r="C93" s="1"/>
      <c r="D93" s="92"/>
      <c r="E93" s="92"/>
      <c r="F93" s="92"/>
      <c r="G93" s="155" t="s">
        <v>49</v>
      </c>
      <c r="H93" s="155"/>
      <c r="I93" s="155"/>
      <c r="J93" s="48">
        <f>IF((J88+J89+J90+J91+J92)&gt;5,5,J88+J89+J90+J91+J92)</f>
        <v>0</v>
      </c>
      <c r="K93" s="95"/>
    </row>
    <row r="94" spans="1:14" ht="13.5" thickBot="1" x14ac:dyDescent="0.25">
      <c r="A94" s="51"/>
      <c r="B94" s="92"/>
      <c r="C94" s="92"/>
      <c r="D94" s="92"/>
      <c r="E94" s="92"/>
      <c r="F94" s="92"/>
      <c r="G94" s="86"/>
      <c r="H94" s="86"/>
      <c r="I94" s="86"/>
      <c r="J94" s="87"/>
      <c r="K94" s="96"/>
      <c r="M94" s="112"/>
    </row>
    <row r="95" spans="1:14" ht="15" hidden="1" customHeight="1" thickBot="1" x14ac:dyDescent="0.25">
      <c r="A95" s="2"/>
      <c r="B95" s="167" t="s">
        <v>48</v>
      </c>
      <c r="C95" s="167"/>
      <c r="D95" s="168"/>
      <c r="E95" s="168"/>
      <c r="F95" s="51"/>
      <c r="G95" s="90"/>
      <c r="H95" s="91"/>
      <c r="I95" s="62"/>
      <c r="J95" s="151" t="s">
        <v>16</v>
      </c>
      <c r="K95" s="153" t="s">
        <v>17</v>
      </c>
      <c r="M95" s="112"/>
      <c r="N95" s="113"/>
    </row>
    <row r="96" spans="1:14" s="51" customFormat="1" ht="44.25" hidden="1" customHeight="1" thickBot="1" x14ac:dyDescent="0.25">
      <c r="A96" s="67" t="s">
        <v>7</v>
      </c>
      <c r="B96" s="123" t="s">
        <v>53</v>
      </c>
      <c r="C96" s="137" t="s">
        <v>54</v>
      </c>
      <c r="D96" s="130"/>
      <c r="E96" s="130"/>
      <c r="F96" s="92"/>
      <c r="G96" s="92"/>
      <c r="H96" s="92"/>
      <c r="I96" s="92"/>
      <c r="J96" s="152"/>
      <c r="K96" s="154"/>
    </row>
    <row r="97" spans="1:15" s="51" customFormat="1" ht="21.75" hidden="1" customHeight="1" x14ac:dyDescent="0.2">
      <c r="A97" s="94"/>
      <c r="B97" s="34"/>
      <c r="C97" s="162"/>
      <c r="D97" s="163"/>
      <c r="E97" s="163"/>
      <c r="F97" s="92"/>
      <c r="G97" s="92"/>
      <c r="H97" s="92"/>
      <c r="I97" s="92"/>
      <c r="J97" s="133" t="str">
        <f t="shared" ref="J97" si="6">IF(C97="01 - 2n o més exercicis lliures (carrera o fix)","15,00",IF(C97="02 - Un exercici lliure (carrera o fix)","12,00",IF(D88="03 - Nivell B2","0,40",IF(D88="04 - Nivell C1","0,75",IF(D88="05 - Nivell C2","1,00","0,00")))))</f>
        <v>0,00</v>
      </c>
      <c r="K97" s="73"/>
      <c r="L97" s="2"/>
      <c r="M97" s="2"/>
      <c r="N97" s="51" t="s">
        <v>72</v>
      </c>
    </row>
    <row r="98" spans="1:15" s="51" customFormat="1" ht="21.75" hidden="1" customHeight="1" x14ac:dyDescent="0.2">
      <c r="A98" s="94"/>
      <c r="B98" s="34"/>
      <c r="C98" s="162"/>
      <c r="D98" s="163"/>
      <c r="E98" s="163"/>
      <c r="F98" s="92"/>
      <c r="G98" s="92"/>
      <c r="H98" s="92"/>
      <c r="I98" s="92"/>
      <c r="J98" s="133" t="str">
        <f t="shared" ref="J98" si="7">IF(C98="01 - 2n o més exercicis lliures (carrera o fix)","15,00",IF(C98="02 - Un exercici lliure (carrera o fix)","12,00",IF(D89="03 - Nivell B2","0,40",IF(D89="04 - Nivell C1","0,75",IF(D89="05 - Nivell C2","1,00","0,00")))))</f>
        <v>0,00</v>
      </c>
      <c r="K98" s="73"/>
      <c r="L98" s="2"/>
      <c r="M98" s="2"/>
      <c r="N98" s="51" t="s">
        <v>73</v>
      </c>
    </row>
    <row r="99" spans="1:15" s="51" customFormat="1" ht="17.25" hidden="1" customHeight="1" x14ac:dyDescent="0.2">
      <c r="A99" s="33"/>
      <c r="B99" s="34"/>
      <c r="C99" s="162"/>
      <c r="D99" s="163"/>
      <c r="E99" s="163"/>
      <c r="F99" s="92"/>
      <c r="G99" s="92"/>
      <c r="H99" s="92"/>
      <c r="I99" s="92"/>
      <c r="J99" s="133" t="str">
        <f t="shared" ref="J99:J101" si="8">IF(C99="01 - 2n o més exercicis lliures (carrera o fix)","15,00",IF(C99="02 - Un exercici lliure (carrera o fix)","12,00",IF(D90="03 - Nivell B2","0,40",IF(D90="04 - Nivell C1","0,75",IF(D90="05 - Nivell C2","1,00","0,00")))))</f>
        <v>0,00</v>
      </c>
      <c r="K99" s="73"/>
      <c r="L99" s="112"/>
      <c r="M99" s="2"/>
      <c r="N99" s="51" t="s">
        <v>74</v>
      </c>
    </row>
    <row r="100" spans="1:15" s="51" customFormat="1" ht="17.25" hidden="1" customHeight="1" x14ac:dyDescent="0.2">
      <c r="A100" s="33"/>
      <c r="B100" s="34"/>
      <c r="C100" s="162"/>
      <c r="D100" s="163"/>
      <c r="E100" s="163"/>
      <c r="F100" s="92"/>
      <c r="G100" s="92"/>
      <c r="H100" s="92"/>
      <c r="I100" s="92"/>
      <c r="J100" s="133" t="str">
        <f t="shared" si="8"/>
        <v>0,00</v>
      </c>
      <c r="K100" s="73"/>
      <c r="L100" s="112"/>
      <c r="M100" s="2"/>
      <c r="N100" s="51" t="s">
        <v>75</v>
      </c>
    </row>
    <row r="101" spans="1:15" s="51" customFormat="1" ht="17.25" hidden="1" customHeight="1" thickBot="1" x14ac:dyDescent="0.25">
      <c r="A101" s="33"/>
      <c r="B101" s="34"/>
      <c r="C101" s="162"/>
      <c r="D101" s="163"/>
      <c r="E101" s="163"/>
      <c r="F101" s="92"/>
      <c r="G101" s="92"/>
      <c r="H101" s="92"/>
      <c r="I101" s="92"/>
      <c r="J101" s="133" t="str">
        <f t="shared" si="8"/>
        <v>0,00</v>
      </c>
      <c r="K101" s="73"/>
      <c r="M101" s="2"/>
    </row>
    <row r="102" spans="1:15" s="51" customFormat="1" ht="17.25" hidden="1" customHeight="1" thickBot="1" x14ac:dyDescent="0.25">
      <c r="A102" s="1"/>
      <c r="B102" s="1"/>
      <c r="C102" s="1"/>
      <c r="D102" s="92"/>
      <c r="E102" s="92"/>
      <c r="F102" s="92"/>
      <c r="G102" s="155" t="s">
        <v>50</v>
      </c>
      <c r="H102" s="155"/>
      <c r="I102" s="155"/>
      <c r="J102" s="48">
        <f>IF((J97+J98+J99+J100+J101)&gt;15,15,J97+J98+J99+J100+J101)</f>
        <v>0</v>
      </c>
      <c r="K102" s="95"/>
    </row>
    <row r="103" spans="1:15" ht="15.75" thickBot="1" x14ac:dyDescent="0.25">
      <c r="A103" s="75"/>
      <c r="B103" s="164" t="s">
        <v>100</v>
      </c>
      <c r="C103" s="165"/>
      <c r="D103" s="165"/>
      <c r="E103" s="165"/>
      <c r="F103" s="165"/>
      <c r="G103" s="165"/>
      <c r="H103" s="165"/>
      <c r="I103" s="165"/>
      <c r="J103" s="165"/>
      <c r="K103" s="166"/>
      <c r="M103" s="2" t="s">
        <v>42</v>
      </c>
      <c r="O103" s="2" t="s">
        <v>23</v>
      </c>
    </row>
    <row r="104" spans="1:15" ht="50.25" customHeight="1" thickBot="1" x14ac:dyDescent="0.25">
      <c r="A104" s="67" t="s">
        <v>7</v>
      </c>
      <c r="B104" s="206"/>
      <c r="C104" s="207"/>
      <c r="D104" s="207"/>
      <c r="E104" s="207"/>
      <c r="F104" s="207"/>
      <c r="G104" s="207"/>
      <c r="H104" s="207"/>
      <c r="I104" s="208"/>
      <c r="J104" s="80"/>
      <c r="K104" s="81"/>
      <c r="M104" s="2" t="s">
        <v>43</v>
      </c>
    </row>
    <row r="105" spans="1:15" ht="15" customHeight="1" thickBot="1" x14ac:dyDescent="0.25">
      <c r="A105" s="118"/>
      <c r="B105" s="204"/>
      <c r="C105" s="204"/>
      <c r="D105" s="204"/>
      <c r="E105" s="205"/>
      <c r="F105" s="77"/>
      <c r="G105" s="78"/>
      <c r="H105" s="79"/>
      <c r="I105" s="79"/>
      <c r="J105" s="72">
        <v>0</v>
      </c>
      <c r="K105" s="81"/>
      <c r="M105" s="2" t="s">
        <v>44</v>
      </c>
    </row>
    <row r="106" spans="1:15" ht="15" customHeight="1" thickBot="1" x14ac:dyDescent="0.25">
      <c r="A106" s="118"/>
      <c r="B106" s="204"/>
      <c r="C106" s="204"/>
      <c r="D106" s="204"/>
      <c r="E106" s="205"/>
      <c r="F106" s="77"/>
      <c r="G106" s="78"/>
      <c r="H106" s="79"/>
      <c r="I106" s="79"/>
      <c r="J106" s="72">
        <v>0</v>
      </c>
      <c r="K106" s="81"/>
      <c r="M106" s="2" t="s">
        <v>44</v>
      </c>
    </row>
    <row r="107" spans="1:15" ht="15" customHeight="1" thickBot="1" x14ac:dyDescent="0.25">
      <c r="A107" s="118"/>
      <c r="B107" s="204"/>
      <c r="C107" s="204"/>
      <c r="D107" s="204"/>
      <c r="E107" s="205"/>
      <c r="F107" s="77"/>
      <c r="G107" s="78"/>
      <c r="H107" s="79"/>
      <c r="I107" s="79"/>
      <c r="J107" s="72">
        <v>0</v>
      </c>
      <c r="K107" s="81"/>
      <c r="M107" s="2" t="s">
        <v>44</v>
      </c>
    </row>
    <row r="108" spans="1:15" ht="15" hidden="1" customHeight="1" x14ac:dyDescent="0.2">
      <c r="A108" s="119"/>
      <c r="B108" s="202"/>
      <c r="C108" s="202"/>
      <c r="D108" s="202"/>
      <c r="E108" s="203"/>
      <c r="F108" s="77"/>
      <c r="G108" s="78"/>
      <c r="H108" s="79"/>
      <c r="I108" s="79"/>
      <c r="J108" s="72"/>
      <c r="K108" s="81"/>
      <c r="M108" s="2" t="s">
        <v>45</v>
      </c>
    </row>
    <row r="109" spans="1:15" ht="15" hidden="1" customHeight="1" thickBot="1" x14ac:dyDescent="0.25">
      <c r="A109" s="119"/>
      <c r="B109" s="202"/>
      <c r="C109" s="202"/>
      <c r="D109" s="202"/>
      <c r="E109" s="203"/>
      <c r="F109" s="77"/>
      <c r="G109" s="78"/>
      <c r="H109" s="79"/>
      <c r="I109" s="79"/>
      <c r="J109" s="72"/>
      <c r="K109" s="81"/>
      <c r="M109" s="2" t="s">
        <v>51</v>
      </c>
    </row>
    <row r="110" spans="1:15" ht="17.25" customHeight="1" thickBot="1" x14ac:dyDescent="0.25">
      <c r="A110" s="120"/>
      <c r="B110" s="83"/>
      <c r="C110" s="76"/>
      <c r="D110" s="76"/>
      <c r="E110" s="76"/>
      <c r="F110" s="84"/>
      <c r="G110" s="180" t="s">
        <v>101</v>
      </c>
      <c r="H110" s="181"/>
      <c r="I110" s="182"/>
      <c r="J110" s="82">
        <f>IF((J105+J106+J107)&gt;1,"1,00",(J105+J106+J107))</f>
        <v>0</v>
      </c>
      <c r="K110" s="85"/>
      <c r="M110" s="2" t="s">
        <v>52</v>
      </c>
    </row>
    <row r="111" spans="1:15" s="51" customFormat="1" ht="17.25" customHeight="1" thickBot="1" x14ac:dyDescent="0.25">
      <c r="A111" s="1"/>
      <c r="B111" s="1"/>
      <c r="C111" s="1"/>
      <c r="D111" s="92"/>
      <c r="E111" s="92"/>
      <c r="F111" s="92"/>
      <c r="G111" s="128"/>
      <c r="H111" s="128"/>
      <c r="I111" s="92"/>
      <c r="J111" s="92"/>
      <c r="K111" s="92"/>
    </row>
    <row r="112" spans="1:15" ht="17.25" customHeight="1" thickBot="1" x14ac:dyDescent="0.25">
      <c r="A112" s="93"/>
      <c r="B112" s="51"/>
      <c r="C112" s="159" t="s">
        <v>103</v>
      </c>
      <c r="D112" s="160"/>
      <c r="E112" s="160"/>
      <c r="F112" s="160"/>
      <c r="G112" s="160"/>
      <c r="H112" s="160"/>
      <c r="I112" s="161"/>
      <c r="J112" s="48">
        <f>IF((J54+J76+J110+J85+J93+J102)&gt;8,"8,00",(J54+J76+J110+J85+J93+J102))</f>
        <v>0</v>
      </c>
      <c r="K112" s="66"/>
    </row>
    <row r="113" spans="1:16" s="51" customFormat="1" ht="17.25" customHeight="1" thickBot="1" x14ac:dyDescent="0.25">
      <c r="A113" s="1"/>
      <c r="B113" s="1"/>
      <c r="C113" s="1"/>
      <c r="D113" s="92"/>
      <c r="E113" s="92"/>
      <c r="F113" s="92"/>
      <c r="G113" s="124"/>
      <c r="H113" s="124"/>
      <c r="I113" s="125"/>
      <c r="J113" s="126"/>
      <c r="K113" s="127"/>
    </row>
    <row r="114" spans="1:16" ht="22.5" customHeight="1" thickBot="1" x14ac:dyDescent="0.25">
      <c r="A114" s="93"/>
      <c r="B114" s="92"/>
      <c r="C114" s="92"/>
      <c r="D114" s="92"/>
      <c r="E114" s="92"/>
      <c r="F114" s="92"/>
      <c r="G114" s="92"/>
      <c r="H114" s="92"/>
      <c r="I114" s="92"/>
      <c r="J114" s="92"/>
      <c r="K114" s="97"/>
      <c r="M114" s="112"/>
    </row>
    <row r="115" spans="1:16" ht="18" customHeight="1" thickBot="1" x14ac:dyDescent="0.25">
      <c r="B115" s="8" t="s">
        <v>56</v>
      </c>
      <c r="C115" s="98"/>
      <c r="D115" s="98"/>
      <c r="E115" s="98"/>
      <c r="F115" s="99"/>
      <c r="G115" s="100"/>
      <c r="H115" s="101"/>
      <c r="I115" s="101"/>
      <c r="J115" s="102"/>
      <c r="K115" s="103"/>
    </row>
    <row r="116" spans="1:16" ht="6.75" customHeight="1" x14ac:dyDescent="0.2">
      <c r="B116" s="145" t="s">
        <v>38</v>
      </c>
      <c r="C116" s="146"/>
      <c r="D116" s="146"/>
      <c r="E116" s="146"/>
      <c r="F116" s="146"/>
      <c r="G116" s="146"/>
      <c r="H116" s="146"/>
      <c r="I116" s="146"/>
      <c r="J116" s="146"/>
      <c r="K116" s="147"/>
    </row>
    <row r="117" spans="1:16" ht="18" customHeight="1" x14ac:dyDescent="0.2">
      <c r="B117" s="148"/>
      <c r="C117" s="149"/>
      <c r="D117" s="149"/>
      <c r="E117" s="149"/>
      <c r="F117" s="149"/>
      <c r="G117" s="149"/>
      <c r="H117" s="149"/>
      <c r="I117" s="149"/>
      <c r="J117" s="149"/>
      <c r="K117" s="150"/>
    </row>
    <row r="118" spans="1:16" x14ac:dyDescent="0.2">
      <c r="B118" s="148"/>
      <c r="C118" s="149"/>
      <c r="D118" s="149"/>
      <c r="E118" s="149"/>
      <c r="F118" s="149"/>
      <c r="G118" s="149"/>
      <c r="H118" s="149"/>
      <c r="I118" s="149"/>
      <c r="J118" s="149"/>
      <c r="K118" s="150"/>
    </row>
    <row r="119" spans="1:16" x14ac:dyDescent="0.2">
      <c r="B119" s="148"/>
      <c r="C119" s="149"/>
      <c r="D119" s="149"/>
      <c r="E119" s="149"/>
      <c r="F119" s="149"/>
      <c r="G119" s="149"/>
      <c r="H119" s="149"/>
      <c r="I119" s="149"/>
      <c r="J119" s="149"/>
      <c r="K119" s="150"/>
    </row>
    <row r="120" spans="1:16" x14ac:dyDescent="0.2">
      <c r="B120" s="104" t="s">
        <v>34</v>
      </c>
      <c r="C120" s="105"/>
      <c r="D120" s="106"/>
      <c r="E120" s="106"/>
      <c r="F120" s="107"/>
      <c r="G120" s="107"/>
      <c r="H120" s="107"/>
      <c r="I120" s="107"/>
      <c r="J120" s="107"/>
      <c r="K120" s="108"/>
      <c r="L120" s="51"/>
      <c r="M120" s="51"/>
      <c r="N120" s="51"/>
      <c r="O120" s="51"/>
      <c r="P120" s="51"/>
    </row>
    <row r="121" spans="1:16" x14ac:dyDescent="0.2">
      <c r="B121" s="104"/>
      <c r="C121" s="51"/>
      <c r="D121" s="51"/>
      <c r="E121" s="51"/>
      <c r="F121" s="107"/>
      <c r="G121" s="107"/>
      <c r="H121" s="107"/>
      <c r="I121" s="107"/>
      <c r="J121" s="107"/>
      <c r="K121" s="108"/>
      <c r="L121" s="51"/>
      <c r="M121" s="51"/>
      <c r="N121" s="51"/>
      <c r="O121" s="51"/>
      <c r="P121" s="51"/>
    </row>
    <row r="122" spans="1:16" ht="13.5" thickBot="1" x14ac:dyDescent="0.25">
      <c r="B122" s="100"/>
      <c r="C122" s="57"/>
      <c r="D122" s="57"/>
      <c r="E122" s="57"/>
      <c r="F122" s="109"/>
      <c r="G122" s="109"/>
      <c r="H122" s="109"/>
      <c r="I122" s="109"/>
      <c r="J122" s="109"/>
      <c r="K122" s="110"/>
      <c r="L122" s="51"/>
      <c r="M122" s="51"/>
      <c r="N122" s="51"/>
      <c r="O122" s="51"/>
      <c r="P122" s="51"/>
    </row>
    <row r="123" spans="1:16" x14ac:dyDescent="0.2">
      <c r="B123" s="51"/>
      <c r="C123" s="51"/>
      <c r="D123" s="51"/>
      <c r="E123" s="51"/>
      <c r="F123" s="51"/>
      <c r="G123" s="51"/>
      <c r="H123" s="61"/>
      <c r="I123" s="62"/>
      <c r="J123" s="63"/>
      <c r="K123" s="63"/>
      <c r="L123" s="51"/>
      <c r="M123" s="51"/>
      <c r="N123" s="51"/>
      <c r="O123" s="51"/>
      <c r="P123" s="51"/>
    </row>
    <row r="124" spans="1:16" x14ac:dyDescent="0.2">
      <c r="B124" s="51"/>
      <c r="C124" s="51"/>
      <c r="D124" s="51"/>
      <c r="E124" s="51"/>
      <c r="F124" s="51"/>
      <c r="G124" s="51"/>
      <c r="H124" s="61"/>
      <c r="I124" s="62"/>
      <c r="J124" s="63"/>
      <c r="K124" s="63"/>
      <c r="L124" s="51"/>
      <c r="M124" s="51"/>
      <c r="N124" s="51"/>
      <c r="O124" s="51"/>
      <c r="P124" s="51"/>
    </row>
    <row r="125" spans="1:16" x14ac:dyDescent="0.2">
      <c r="B125" s="51"/>
      <c r="C125" s="51"/>
      <c r="D125" s="51"/>
      <c r="E125" s="51"/>
      <c r="F125" s="51"/>
      <c r="G125" s="51"/>
      <c r="H125" s="61"/>
      <c r="I125" s="62"/>
      <c r="J125" s="63"/>
      <c r="K125" s="63"/>
      <c r="L125" s="51"/>
      <c r="M125" s="51"/>
      <c r="N125" s="51"/>
      <c r="O125" s="51"/>
      <c r="P125" s="51"/>
    </row>
    <row r="126" spans="1:16" x14ac:dyDescent="0.2">
      <c r="B126" s="51"/>
      <c r="C126" s="51"/>
      <c r="D126" s="51"/>
      <c r="E126" s="51"/>
      <c r="F126" s="51"/>
      <c r="G126" s="51"/>
      <c r="H126" s="61"/>
      <c r="I126" s="62"/>
      <c r="J126" s="63"/>
      <c r="K126" s="63"/>
      <c r="L126" s="51"/>
      <c r="M126" s="51"/>
      <c r="N126" s="51"/>
      <c r="O126" s="51"/>
      <c r="P126" s="51"/>
    </row>
    <row r="127" spans="1:16" x14ac:dyDescent="0.2">
      <c r="B127" s="51"/>
      <c r="C127" s="51"/>
      <c r="D127" s="51"/>
      <c r="E127" s="51"/>
      <c r="F127" s="51"/>
      <c r="G127" s="51"/>
      <c r="H127" s="61"/>
      <c r="I127" s="62"/>
      <c r="J127" s="63"/>
      <c r="K127" s="63"/>
      <c r="L127" s="51"/>
      <c r="M127" s="51"/>
      <c r="N127" s="51"/>
      <c r="O127" s="51"/>
      <c r="P127" s="51"/>
    </row>
    <row r="128" spans="1:16" x14ac:dyDescent="0.2">
      <c r="B128" s="51"/>
      <c r="C128" s="51"/>
      <c r="D128" s="51"/>
      <c r="E128" s="51"/>
      <c r="F128" s="51"/>
      <c r="G128" s="51"/>
      <c r="H128" s="61"/>
      <c r="I128" s="62"/>
      <c r="J128" s="63"/>
      <c r="K128" s="63"/>
      <c r="L128" s="51"/>
      <c r="M128" s="51"/>
      <c r="N128" s="51"/>
      <c r="O128" s="51"/>
      <c r="P128" s="51"/>
    </row>
    <row r="129" spans="2:16" x14ac:dyDescent="0.2">
      <c r="B129" s="51"/>
      <c r="C129" s="51"/>
      <c r="D129" s="51"/>
      <c r="E129" s="51"/>
      <c r="F129" s="51"/>
      <c r="G129" s="51"/>
      <c r="H129" s="61"/>
      <c r="I129" s="62"/>
      <c r="J129" s="63"/>
      <c r="K129" s="63"/>
      <c r="L129" s="51"/>
      <c r="M129" s="51"/>
      <c r="N129" s="51"/>
      <c r="O129" s="51"/>
      <c r="P129" s="51"/>
    </row>
    <row r="130" spans="2:16" x14ac:dyDescent="0.2">
      <c r="B130" s="51"/>
      <c r="C130" s="51"/>
      <c r="D130" s="51"/>
      <c r="E130" s="51"/>
      <c r="F130" s="51"/>
      <c r="G130" s="51"/>
      <c r="H130" s="61"/>
      <c r="I130" s="62"/>
      <c r="J130" s="63"/>
      <c r="K130" s="63"/>
      <c r="L130" s="51"/>
      <c r="M130" s="51"/>
      <c r="N130" s="51"/>
      <c r="O130" s="51"/>
      <c r="P130" s="51"/>
    </row>
    <row r="131" spans="2:16" x14ac:dyDescent="0.2">
      <c r="B131" s="51"/>
      <c r="C131" s="51"/>
      <c r="D131" s="51"/>
      <c r="E131" s="51"/>
      <c r="F131" s="51"/>
      <c r="G131" s="51"/>
      <c r="H131" s="61"/>
      <c r="I131" s="62"/>
      <c r="J131" s="63"/>
      <c r="K131" s="63"/>
      <c r="L131" s="51"/>
      <c r="M131" s="51"/>
      <c r="N131" s="51"/>
      <c r="O131" s="51"/>
      <c r="P131" s="51"/>
    </row>
    <row r="132" spans="2:16" x14ac:dyDescent="0.2">
      <c r="B132" s="51"/>
      <c r="C132" s="51"/>
      <c r="D132" s="51"/>
      <c r="E132" s="51"/>
      <c r="F132" s="51"/>
      <c r="G132" s="51"/>
      <c r="H132" s="61"/>
      <c r="I132" s="62"/>
      <c r="J132" s="63"/>
      <c r="K132" s="63"/>
      <c r="L132" s="51"/>
      <c r="M132" s="51"/>
      <c r="N132" s="51"/>
      <c r="O132" s="51"/>
      <c r="P132" s="51"/>
    </row>
    <row r="133" spans="2:16" x14ac:dyDescent="0.2">
      <c r="B133" s="51"/>
      <c r="C133" s="51"/>
      <c r="D133" s="51"/>
      <c r="E133" s="51"/>
      <c r="F133" s="51"/>
      <c r="G133" s="51"/>
      <c r="H133" s="61"/>
      <c r="I133" s="62"/>
      <c r="J133" s="63"/>
      <c r="K133" s="63"/>
      <c r="L133" s="51"/>
      <c r="M133" s="51"/>
      <c r="N133" s="51"/>
      <c r="O133" s="51"/>
      <c r="P133" s="51"/>
    </row>
    <row r="134" spans="2:16" x14ac:dyDescent="0.2">
      <c r="B134" s="51"/>
      <c r="C134" s="51"/>
      <c r="D134" s="51"/>
      <c r="E134" s="51"/>
      <c r="F134" s="51"/>
      <c r="G134" s="51"/>
      <c r="H134" s="61"/>
      <c r="I134" s="62"/>
      <c r="J134" s="63"/>
      <c r="K134" s="63"/>
      <c r="L134" s="51"/>
      <c r="M134" s="51"/>
      <c r="N134" s="51"/>
      <c r="O134" s="51"/>
      <c r="P134" s="51"/>
    </row>
    <row r="135" spans="2:16" x14ac:dyDescent="0.2">
      <c r="B135" s="51"/>
      <c r="C135" s="51"/>
      <c r="D135" s="51"/>
      <c r="E135" s="51"/>
      <c r="F135" s="51"/>
      <c r="G135" s="51"/>
      <c r="H135" s="61"/>
      <c r="I135" s="62"/>
      <c r="J135" s="63"/>
      <c r="K135" s="63"/>
      <c r="L135" s="51"/>
      <c r="M135" s="51"/>
      <c r="N135" s="51"/>
      <c r="O135" s="51"/>
      <c r="P135" s="51"/>
    </row>
    <row r="136" spans="2:16" x14ac:dyDescent="0.2">
      <c r="B136" s="51"/>
      <c r="C136" s="51"/>
      <c r="D136" s="51"/>
      <c r="E136" s="51"/>
      <c r="F136" s="51"/>
      <c r="G136" s="51"/>
      <c r="H136" s="61"/>
      <c r="I136" s="62"/>
      <c r="J136" s="63"/>
      <c r="K136" s="63"/>
    </row>
    <row r="137" spans="2:16" x14ac:dyDescent="0.2">
      <c r="B137" s="51"/>
      <c r="C137" s="51"/>
      <c r="D137" s="51"/>
      <c r="E137" s="51"/>
      <c r="F137" s="51"/>
      <c r="G137" s="51"/>
      <c r="H137" s="61"/>
      <c r="I137" s="62"/>
      <c r="J137" s="63"/>
      <c r="K137" s="63"/>
    </row>
    <row r="138" spans="2:16" x14ac:dyDescent="0.2">
      <c r="B138" s="51"/>
      <c r="C138" s="51"/>
      <c r="D138" s="51"/>
      <c r="E138" s="51"/>
      <c r="F138" s="51"/>
      <c r="G138" s="51"/>
      <c r="H138" s="61"/>
      <c r="I138" s="62"/>
      <c r="J138" s="63"/>
      <c r="K138" s="63"/>
    </row>
  </sheetData>
  <sheetProtection algorithmName="SHA-512" hashValue="9KDHYcq/ZA1Ikp1hMooQ/WPUupvHy7QAVy1fbH9kxvmP9MIAu/CGxtrE4AH6PpzXv9DyK0LZQ9gVyycO1WzsCw==" saltValue="8yjFEHzNXXdETJrVRjxrSA==" spinCount="100000" sheet="1" insertRows="0" selectLockedCells="1"/>
  <dataConsolidate/>
  <mergeCells count="95">
    <mergeCell ref="E90:H90"/>
    <mergeCell ref="B91:C91"/>
    <mergeCell ref="E91:H91"/>
    <mergeCell ref="G76:I76"/>
    <mergeCell ref="C101:E101"/>
    <mergeCell ref="C98:E98"/>
    <mergeCell ref="C99:E99"/>
    <mergeCell ref="B88:C88"/>
    <mergeCell ref="E88:H88"/>
    <mergeCell ref="B89:C89"/>
    <mergeCell ref="B90:C90"/>
    <mergeCell ref="B56:K56"/>
    <mergeCell ref="B104:I104"/>
    <mergeCell ref="J78:J79"/>
    <mergeCell ref="K78:K79"/>
    <mergeCell ref="G85:I85"/>
    <mergeCell ref="B70:D70"/>
    <mergeCell ref="B62:D62"/>
    <mergeCell ref="E62:F62"/>
    <mergeCell ref="B63:D63"/>
    <mergeCell ref="E63:F63"/>
    <mergeCell ref="B64:D64"/>
    <mergeCell ref="B65:D65"/>
    <mergeCell ref="B66:D66"/>
    <mergeCell ref="E65:F65"/>
    <mergeCell ref="E66:F66"/>
    <mergeCell ref="E67:F67"/>
    <mergeCell ref="G110:I110"/>
    <mergeCell ref="B109:E109"/>
    <mergeCell ref="B108:E108"/>
    <mergeCell ref="B107:E107"/>
    <mergeCell ref="B60:D60"/>
    <mergeCell ref="E60:F60"/>
    <mergeCell ref="B61:D61"/>
    <mergeCell ref="E61:F61"/>
    <mergeCell ref="E64:F64"/>
    <mergeCell ref="B106:E106"/>
    <mergeCell ref="B105:E105"/>
    <mergeCell ref="B67:D67"/>
    <mergeCell ref="B68:D68"/>
    <mergeCell ref="B75:D75"/>
    <mergeCell ref="E75:F75"/>
    <mergeCell ref="B69:D69"/>
    <mergeCell ref="C2:F2"/>
    <mergeCell ref="H2:I2"/>
    <mergeCell ref="D5:E5"/>
    <mergeCell ref="D6:E6"/>
    <mergeCell ref="B9:K9"/>
    <mergeCell ref="F4:G4"/>
    <mergeCell ref="F5:G5"/>
    <mergeCell ref="F6:G6"/>
    <mergeCell ref="B10:K10"/>
    <mergeCell ref="E59:F59"/>
    <mergeCell ref="G36:I36"/>
    <mergeCell ref="B39:K39"/>
    <mergeCell ref="A49:G49"/>
    <mergeCell ref="G50:I50"/>
    <mergeCell ref="G51:I51"/>
    <mergeCell ref="A20:G20"/>
    <mergeCell ref="G21:I21"/>
    <mergeCell ref="G22:I22"/>
    <mergeCell ref="B25:K25"/>
    <mergeCell ref="G35:I35"/>
    <mergeCell ref="A34:G34"/>
    <mergeCell ref="C54:I54"/>
    <mergeCell ref="B57:K57"/>
    <mergeCell ref="B58:D58"/>
    <mergeCell ref="E58:F58"/>
    <mergeCell ref="K58:K59"/>
    <mergeCell ref="B59:D59"/>
    <mergeCell ref="B71:D71"/>
    <mergeCell ref="E71:F71"/>
    <mergeCell ref="B72:D72"/>
    <mergeCell ref="E72:F72"/>
    <mergeCell ref="B73:D73"/>
    <mergeCell ref="E73:F73"/>
    <mergeCell ref="E68:F68"/>
    <mergeCell ref="E69:F69"/>
    <mergeCell ref="E70:F70"/>
    <mergeCell ref="B74:D74"/>
    <mergeCell ref="E74:F74"/>
    <mergeCell ref="B116:K119"/>
    <mergeCell ref="J86:J87"/>
    <mergeCell ref="K86:K87"/>
    <mergeCell ref="G93:I93"/>
    <mergeCell ref="B78:C78"/>
    <mergeCell ref="B86:C86"/>
    <mergeCell ref="C112:I112"/>
    <mergeCell ref="J95:J96"/>
    <mergeCell ref="K95:K96"/>
    <mergeCell ref="G102:I102"/>
    <mergeCell ref="C100:E100"/>
    <mergeCell ref="B103:K103"/>
    <mergeCell ref="B95:E95"/>
    <mergeCell ref="C97:E97"/>
  </mergeCells>
  <dataValidations count="8">
    <dataValidation type="list" showInputMessage="1" showErrorMessage="1" sqref="C81:C84 C92">
      <formula1>$N$87:$N$92</formula1>
    </dataValidation>
    <dataValidation type="list" allowBlank="1" showInputMessage="1" showErrorMessage="1" sqref="B108:E109 B88:C91">
      <formula1>#REF!</formula1>
    </dataValidation>
    <dataValidation showInputMessage="1" showErrorMessage="1" sqref="C2:F2"/>
    <dataValidation type="list" showInputMessage="1" showErrorMessage="1" sqref="C80">
      <formula1>$N$80:$N$84</formula1>
    </dataValidation>
    <dataValidation type="list" allowBlank="1" showInputMessage="1" showErrorMessage="1" sqref="D89:D91">
      <formula1>$N$88:$N$92</formula1>
    </dataValidation>
    <dataValidation type="list" showInputMessage="1" showErrorMessage="1" sqref="C97:E101">
      <formula1>$N$97:$N$100</formula1>
    </dataValidation>
    <dataValidation type="list" showInputMessage="1" showErrorMessage="1" sqref="G59:G75">
      <formula1>$Q$59:$Q$63</formula1>
    </dataValidation>
    <dataValidation type="list" allowBlank="1" showInputMessage="1" showErrorMessage="1" sqref="D88">
      <formula1>$N$88:$N$91</formula1>
    </dataValidation>
  </dataValidations>
  <printOptions horizontalCentered="1"/>
  <pageMargins left="0.55118110236220474" right="0.55118110236220474" top="0.78740157480314965" bottom="0.39370078740157483" header="0.43307086614173229" footer="0.15748031496062992"/>
  <pageSetup paperSize="9" scale="70" fitToHeight="2" orientation="portrait" r:id="rId1"/>
  <headerFooter scaleWithDoc="0" alignWithMargins="0">
    <oddHeader>&amp;L&amp;G&amp;"Calibri,Negrita"&amp;12Ajuntament d'Alzira&amp;R&amp;"Calibri,Negrita"&amp;11
AUTOBAREMACIÓ DE MÈRITS</oddHeader>
  </headerFooter>
  <rowBreaks count="1" manualBreakCount="1">
    <brk id="55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Jordi Mena Ivars</cp:lastModifiedBy>
  <cp:lastPrinted>2023-07-04T11:59:47Z</cp:lastPrinted>
  <dcterms:created xsi:type="dcterms:W3CDTF">2022-05-17T11:20:39Z</dcterms:created>
  <dcterms:modified xsi:type="dcterms:W3CDTF">2023-07-25T07:33:33Z</dcterms:modified>
</cp:coreProperties>
</file>