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30"/>
  </bookViews>
  <sheets>
    <sheet name="AUTOBAREMACIÓ" sheetId="1" r:id="rId1"/>
    <sheet name="Hoja1" sheetId="2" r:id="rId2"/>
  </sheets>
  <definedNames>
    <definedName name="_xlnm._FilterDatabase" localSheetId="0" hidden="1">AUTOBAREMACIÓ!$A$120:$C$122</definedName>
    <definedName name="_xlnm.Print_Area" localSheetId="0">AUTOBAREMACIÓ!$A$1:$K$149</definedName>
    <definedName name="Formació_Professional_de_grau_mitjà_Batxiller">AUTOBAREMACIÓ!$M$102:$M$110</definedName>
    <definedName name="Formacio_Professional_de_grau_mitja_o_Batxiller">AUTOBAREMACIÓ!$M$102:$M$110</definedName>
    <definedName name="Formacioeducacio">AUTOBAREMACIÓ!$M$102:$M$110</definedName>
  </definedNames>
  <calcPr calcId="125725"/>
</workbook>
</file>

<file path=xl/calcChain.xml><?xml version="1.0" encoding="utf-8"?>
<calcChain xmlns="http://schemas.openxmlformats.org/spreadsheetml/2006/main">
  <c r="J107" i="1"/>
  <c r="J131"/>
  <c r="J132"/>
  <c r="J134"/>
  <c r="J135"/>
  <c r="J133"/>
  <c r="J123"/>
  <c r="J124"/>
  <c r="J125"/>
  <c r="J122"/>
  <c r="J114" l="1"/>
  <c r="J89"/>
  <c r="J90"/>
  <c r="J91"/>
  <c r="J92"/>
  <c r="J93"/>
  <c r="J94"/>
  <c r="J95"/>
  <c r="J96"/>
  <c r="J97"/>
  <c r="J98"/>
  <c r="J99"/>
  <c r="J100"/>
  <c r="J101"/>
  <c r="J102"/>
  <c r="J103"/>
  <c r="J87"/>
  <c r="H14"/>
  <c r="H15"/>
  <c r="H16"/>
  <c r="H17"/>
  <c r="H18"/>
  <c r="H19"/>
  <c r="H13"/>
  <c r="H27"/>
  <c r="J127" l="1"/>
  <c r="J110"/>
  <c r="J118"/>
  <c r="J117"/>
  <c r="J116"/>
  <c r="J115"/>
  <c r="J88"/>
  <c r="M85"/>
  <c r="J104" l="1"/>
  <c r="J136"/>
  <c r="J119"/>
  <c r="H76"/>
  <c r="H75"/>
  <c r="H74"/>
  <c r="H73"/>
  <c r="H72"/>
  <c r="H71"/>
  <c r="H70"/>
  <c r="H62"/>
  <c r="H61"/>
  <c r="H60"/>
  <c r="H59"/>
  <c r="H58"/>
  <c r="H57"/>
  <c r="H56"/>
  <c r="H48"/>
  <c r="H47"/>
  <c r="H46"/>
  <c r="H45"/>
  <c r="H44"/>
  <c r="H43"/>
  <c r="H42"/>
  <c r="H41"/>
  <c r="J138" l="1"/>
  <c r="H77"/>
  <c r="I77" s="1"/>
  <c r="J77" s="1"/>
  <c r="J78" s="1"/>
  <c r="H63"/>
  <c r="I63" s="1"/>
  <c r="J63" s="1"/>
  <c r="J64" s="1"/>
  <c r="H49"/>
  <c r="I49" s="1"/>
  <c r="J49" s="1"/>
  <c r="J50" s="1"/>
  <c r="H28"/>
  <c r="H29"/>
  <c r="H30"/>
  <c r="H31"/>
  <c r="H32"/>
  <c r="H33"/>
  <c r="H34" l="1"/>
  <c r="I34" s="1"/>
  <c r="J34" s="1"/>
  <c r="J35" s="1"/>
  <c r="H20"/>
  <c r="I20" s="1"/>
  <c r="J20" s="1"/>
  <c r="J21" s="1"/>
  <c r="J82" l="1"/>
  <c r="J140" s="1"/>
</calcChain>
</file>

<file path=xl/sharedStrings.xml><?xml version="1.0" encoding="utf-8"?>
<sst xmlns="http://schemas.openxmlformats.org/spreadsheetml/2006/main" count="181" uniqueCount="103">
  <si>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</si>
  <si>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</si>
  <si>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</si>
  <si>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</si>
  <si>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</si>
  <si>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</si>
  <si>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</si>
  <si>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</si>
  <si>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</si>
  <si>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</si>
  <si>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</si>
  <si>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</si>
  <si>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</si>
  <si>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</si>
  <si>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</si>
  <si>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</si>
  <si>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</si>
  <si>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</si>
  <si>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</si>
  <si>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</si>
  <si>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(2)</t>
    </r>
    <r>
      <rPr>
        <i/>
        <sz val="10"/>
        <rFont val="Calibri"/>
        <family val="2"/>
      </rPr>
      <t>Contrato laboral-nombramiento interino-autónomo/a</t>
    </r>
  </si>
  <si>
    <r>
      <t>(3)</t>
    </r>
    <r>
      <rPr>
        <i/>
        <sz val="10"/>
        <rFont val="Calibri"/>
        <family val="2"/>
      </rPr>
      <t>Indique el percentatge de la jornada que figure en la vida laboral. En caso de jornada completa, s'indicarà "100"</t>
    </r>
  </si>
  <si>
    <r>
      <t>(2)</t>
    </r>
    <r>
      <rPr>
        <i/>
        <sz val="10"/>
        <rFont val="Calibri"/>
        <family val="2"/>
      </rPr>
      <t>Contracte laboral-nomenament interí-autònom/a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</si>
  <si>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</si>
  <si>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</si>
  <si>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</si>
  <si>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</si>
  <si>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</si>
  <si>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</si>
  <si>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</si>
  <si>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</si>
  <si>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</si>
  <si>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100h o més</t>
  </si>
  <si>
    <t>TOTAL FORMACIÓ</t>
  </si>
  <si>
    <t>TOTAL TITULACIONS</t>
  </si>
  <si>
    <t>TOTAL VALENCIÀ</t>
  </si>
  <si>
    <t>TOTAL CONCURS</t>
  </si>
  <si>
    <t>Data</t>
  </si>
  <si>
    <t>Sumatori</t>
  </si>
  <si>
    <t>IDIOMA</t>
  </si>
  <si>
    <t>NIVELL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</si>
  <si>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</si>
  <si>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8854/2022</t>
  </si>
  <si>
    <t>EXPERIÈNCIA LABORAL (màx. 60,00 punts entre tots els apartats)</t>
  </si>
  <si>
    <t>Serveis prestats com a empleat públic amb vinculació en la
mateixa plaça o categoria a la qual es desitja accedir, a l’Ajuntament d’Alzira  (0,630/mes)</t>
  </si>
  <si>
    <t>Serveis prestats com a empleat públic amb vinculació en la mateixa plaça o categoria a la qual es desitja accedir,en altres municipis de la Comunitat
Valenciana  (0,191/mes)</t>
  </si>
  <si>
    <t>Serveis prestats com a empleat públic amb vinculació en la mateixa plaça o categoria a la qual es desitja accedir, en Administració Pública Territorial diferent de
les anteriors  (0,147/mes)</t>
  </si>
  <si>
    <t>Serveis prestats com a empleat públic amb vinculació en plaça
o categoria diferent, a l’Ajuntament d’Alzira (0,066/mes)</t>
  </si>
  <si>
    <t>Serveis prestats com a empleat públic amb vinculació en plaça
o categoria diferent, en una altra Administració Pública Territorial (0,022/mes)</t>
  </si>
  <si>
    <t>MÈRITS ACADÈMICS / FORMACIÓ (màx. 40,00 punts entre tots els apartats)</t>
  </si>
  <si>
    <t>CURSOS DE FORMACIÓ (màx. 28,00 p.; 0,20 punts per hora) Únicament es valoraran els cursos de perfeccionament i formació el contingut de la qual estiga relacionat amb les funcions de les places que es convoquen i amb el temari de la convocatòria, I que estiguen realitzats per
organismes oficials o reconeguts com ara plans de formació de les Administracions públiques, títols o cursos propis de les universitats o sindicats</t>
  </si>
  <si>
    <t>=SI(G87&gt;0;"G87*0,20);SI(G87=0;"0,00"))</t>
  </si>
  <si>
    <t>Educació Secundària Obligatòria</t>
  </si>
  <si>
    <t>Formació Professional Bàsica</t>
  </si>
  <si>
    <t>Formació Professional de grau superior</t>
  </si>
  <si>
    <t>Diplomatura</t>
  </si>
  <si>
    <t>Grau</t>
  </si>
  <si>
    <t>Llicenciatura</t>
  </si>
  <si>
    <t>Titulacions acadèmiques oficials reconegudes per l’Administració educativa de nivell superior diferents a la requerida per a l’accés a la plaça o categoria a la qual es desitja accedir (màxim 5 punts; mirar bases).
Només es tindrà en compte una única titulació superior i diferent a la requerida per a l’accés a la plaça</t>
  </si>
  <si>
    <t>CONEIXEMENTS DE VALENCIÀ (màx. 10 p.)</t>
  </si>
  <si>
    <t>CONEIXEMENTS D'ALTRES IDIOMES (màx. 5 p.)</t>
  </si>
  <si>
    <t>Exercicis superats prèviament (màx. 15 p.)</t>
  </si>
  <si>
    <t>TOTAL ALTRES IDIOMES</t>
  </si>
  <si>
    <t>TOTAL PROVES SUPERADES</t>
  </si>
  <si>
    <r>
      <t xml:space="preserve">TITULACIÓ ACADÈMICA </t>
    </r>
    <r>
      <rPr>
        <b/>
        <i/>
        <sz val="11"/>
        <rFont val="Calibri"/>
        <family val="2"/>
      </rPr>
      <t xml:space="preserve">diferent a la exigida </t>
    </r>
    <r>
      <rPr>
        <b/>
        <sz val="11"/>
        <rFont val="Calibri"/>
        <family val="2"/>
      </rPr>
      <t xml:space="preserve"> (màx. 5 p.)</t>
    </r>
  </si>
  <si>
    <t>Màster universitari oficial</t>
  </si>
  <si>
    <t>Doctorat</t>
  </si>
  <si>
    <t>Exercicis per a l'accés a la plaça o categoria a la qual s'accede</t>
  </si>
  <si>
    <t>Lliures (carrera o fix/borsa temporal)</t>
  </si>
  <si>
    <t>BORSA TEMPORAL  conv 15/2028</t>
  </si>
  <si>
    <t xml:space="preserve">3. DECLARACIÓ, LLOC I DATA </t>
  </si>
  <si>
    <t>CONVOCATÒRIA 15/22:</t>
  </si>
  <si>
    <t>Funcionarial: Agent Desenrrotllament Local, subgrup A1</t>
  </si>
  <si>
    <t>Funcionarial: Tèc. mitjà especialista en mesures judicials (menors i altres)TMEMJ, subgrup A2</t>
  </si>
  <si>
    <t>Funcionarial: Subaltern, subgrup E/AP</t>
  </si>
  <si>
    <t>Laboral: Auxiliar d'ajuda a domicili</t>
  </si>
  <si>
    <t>Laboral: Oficial Electricista</t>
  </si>
  <si>
    <t>Laboral: Oficial 1a. Obrer</t>
  </si>
  <si>
    <t>Laboral: Oficial 1a. Conductor</t>
  </si>
  <si>
    <t>Laboral: Oficial 1a. Conductor agricultura i medi ambient.</t>
  </si>
  <si>
    <t>Laboral: Encarregat cementeri</t>
  </si>
  <si>
    <t>Funcionarial: Auxiliar Administratiu, subgrup C2</t>
  </si>
  <si>
    <t>Laboral: Operari de neteja</t>
  </si>
  <si>
    <t>Laboral: Operaris de serveis varis, especialitat d'edificis i instal·lacions o (O.S.V)</t>
  </si>
  <si>
    <t>Funcionarial: Tèc. gestió administració general, especialitat RR.HH.,subgrup A2</t>
  </si>
  <si>
    <t>Laboral: Tècnic d'animació sociocultural</t>
  </si>
  <si>
    <t>Nivell A2</t>
  </si>
  <si>
    <t>Nivell B1</t>
  </si>
  <si>
    <t>Nivell B2</t>
  </si>
  <si>
    <t>Nivell C1</t>
  </si>
  <si>
    <t>Nivell C2</t>
  </si>
  <si>
    <t>01 - Nivell A2</t>
  </si>
  <si>
    <t>03 - Nivell B2</t>
  </si>
  <si>
    <t>04 - Nivell C1</t>
  </si>
  <si>
    <t>05 - Nivell C2</t>
  </si>
  <si>
    <t>02 - Nivell B1</t>
  </si>
  <si>
    <t>01 - 2n o més exercicis lliures (carrera o fix)</t>
  </si>
  <si>
    <t>02 - Un exercici lliure (carrera o fix)</t>
  </si>
  <si>
    <t>03 - 2n o més exercicis lliures (borsa temporal)</t>
  </si>
  <si>
    <t>04 - Un exercici lliure (borsa temporal)</t>
  </si>
  <si>
    <t>TOTAL MÈRITS ACADÈMICS / FORMACIÓ (màxim 40 punts)</t>
  </si>
  <si>
    <t>TOTAL EXPERIÈNCIA PROFESSIONAL (màxim 60 punts globals)</t>
  </si>
  <si>
    <t>Formacio Professional de grau mitja o Batxiller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</si>
</sst>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26">
    <font>
      <sz val="10"/>
      <name val="Arial"/>
    </font>
    <font>
      <sz val="10"/>
      <name val="Arial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vertAlign val="superscript"/>
      <sz val="12"/>
      <name val="Calibri"/>
      <family val="2"/>
    </font>
    <font>
      <vertAlign val="superscript"/>
      <sz val="14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9"/>
      <name val="Arial"/>
      <family val="2"/>
    </font>
    <font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22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7" fillId="0" borderId="18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 wrapText="1"/>
    </xf>
    <xf numFmtId="1" fontId="7" fillId="0" borderId="19" xfId="0" applyNumberFormat="1" applyFont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  <protection locked="0"/>
    </xf>
    <xf numFmtId="10" fontId="3" fillId="0" borderId="22" xfId="1" applyNumberFormat="1" applyFont="1" applyBorder="1" applyAlignment="1" applyProtection="1">
      <alignment vertical="center"/>
      <protection locked="0"/>
    </xf>
    <xf numFmtId="164" fontId="3" fillId="0" borderId="22" xfId="0" applyNumberFormat="1" applyFont="1" applyBorder="1" applyAlignment="1" applyProtection="1">
      <alignment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vertical="center"/>
    </xf>
    <xf numFmtId="1" fontId="4" fillId="0" borderId="25" xfId="0" applyNumberFormat="1" applyFont="1" applyBorder="1" applyAlignment="1" applyProtection="1">
      <alignment horizontal="center" vertical="center"/>
    </xf>
    <xf numFmtId="2" fontId="4" fillId="0" borderId="26" xfId="0" applyNumberFormat="1" applyFont="1" applyBorder="1" applyAlignment="1" applyProtection="1">
      <alignment horizontal="right" vertical="center"/>
    </xf>
    <xf numFmtId="2" fontId="4" fillId="2" borderId="27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4" xfId="0" applyNumberFormat="1" applyFont="1" applyBorder="1" applyAlignment="1" applyProtection="1">
      <alignment horizontal="center" vertical="center"/>
    </xf>
    <xf numFmtId="2" fontId="4" fillId="0" borderId="16" xfId="0" applyNumberFormat="1" applyFont="1" applyBorder="1" applyAlignment="1" applyProtection="1">
      <alignment horizontal="right" vertical="center"/>
    </xf>
    <xf numFmtId="2" fontId="4" fillId="2" borderId="17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2" xfId="0" applyNumberFormat="1" applyFont="1" applyFill="1" applyBorder="1" applyAlignment="1" applyProtection="1">
      <alignment horizontal="center" vertical="center"/>
    </xf>
    <xf numFmtId="2" fontId="4" fillId="2" borderId="22" xfId="0" applyNumberFormat="1" applyFont="1" applyFill="1" applyBorder="1" applyAlignment="1" applyProtection="1">
      <alignment horizontal="right" vertical="center"/>
    </xf>
    <xf numFmtId="2" fontId="4" fillId="2" borderId="3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27" xfId="0" applyNumberFormat="1" applyFont="1" applyFill="1" applyBorder="1" applyAlignment="1" applyProtection="1">
      <alignment vertical="center"/>
    </xf>
    <xf numFmtId="0" fontId="14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6" fillId="0" borderId="34" xfId="0" applyFont="1" applyBorder="1" applyAlignment="1" applyProtection="1">
      <alignment horizontal="left" vertical="center"/>
    </xf>
    <xf numFmtId="2" fontId="10" fillId="0" borderId="34" xfId="0" applyNumberFormat="1" applyFont="1" applyBorder="1" applyAlignment="1" applyProtection="1">
      <alignment horizontal="right" vertical="center"/>
    </xf>
    <xf numFmtId="2" fontId="10" fillId="0" borderId="35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7" fillId="0" borderId="22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1" xfId="0" applyNumberFormat="1" applyFont="1" applyFill="1" applyBorder="1" applyAlignment="1" applyProtection="1">
      <alignment vertical="center"/>
    </xf>
    <xf numFmtId="2" fontId="10" fillId="2" borderId="27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23" xfId="0" applyNumberFormat="1" applyFont="1" applyBorder="1" applyAlignment="1" applyProtection="1">
      <alignment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0" fontId="14" fillId="0" borderId="26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12" fillId="2" borderId="29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2" fontId="4" fillId="2" borderId="1" xfId="0" applyNumberFormat="1" applyFont="1" applyFill="1" applyBorder="1" applyAlignment="1" applyProtection="1">
      <alignment vertical="center"/>
    </xf>
    <xf numFmtId="2" fontId="10" fillId="0" borderId="39" xfId="0" applyNumberFormat="1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1" fontId="3" fillId="0" borderId="34" xfId="0" applyNumberFormat="1" applyFont="1" applyBorder="1" applyAlignment="1" applyProtection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justify" vertical="center"/>
    </xf>
    <xf numFmtId="0" fontId="12" fillId="2" borderId="2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2" fontId="10" fillId="0" borderId="2" xfId="0" applyNumberFormat="1" applyFont="1" applyBorder="1" applyAlignment="1" applyProtection="1">
      <alignment horizontal="right" vertical="center"/>
    </xf>
    <xf numFmtId="2" fontId="4" fillId="2" borderId="4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 wrapText="1"/>
    </xf>
    <xf numFmtId="0" fontId="9" fillId="0" borderId="5" xfId="0" applyNumberFormat="1" applyFont="1" applyFill="1" applyBorder="1" applyAlignment="1" applyProtection="1">
      <alignment vertical="center" wrapText="1"/>
      <protection locked="0"/>
    </xf>
    <xf numFmtId="2" fontId="25" fillId="0" borderId="10" xfId="0" applyNumberFormat="1" applyFont="1" applyFill="1" applyBorder="1" applyAlignment="1" applyProtection="1">
      <alignment horizontal="right" vertical="center" wrapText="1"/>
    </xf>
    <xf numFmtId="2" fontId="10" fillId="0" borderId="5" xfId="0" applyNumberFormat="1" applyFont="1" applyBorder="1" applyAlignment="1" applyProtection="1">
      <alignment horizontal="right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vertical="center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2" fillId="0" borderId="22" xfId="0" applyNumberFormat="1" applyFont="1" applyBorder="1" applyAlignment="1" applyProtection="1">
      <alignment vertical="center"/>
    </xf>
    <xf numFmtId="0" fontId="2" fillId="0" borderId="5" xfId="0" applyNumberFormat="1" applyFont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Border="1" applyAlignment="1" applyProtection="1">
      <alignment vertical="center"/>
      <protection locked="0"/>
    </xf>
    <xf numFmtId="0" fontId="10" fillId="0" borderId="2" xfId="0" applyNumberFormat="1" applyFont="1" applyBorder="1" applyAlignment="1" applyProtection="1">
      <alignment horizontal="center" vertical="center" wrapText="1"/>
    </xf>
    <xf numFmtId="0" fontId="3" fillId="0" borderId="24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 wrapText="1"/>
    </xf>
    <xf numFmtId="0" fontId="10" fillId="0" borderId="44" xfId="0" applyNumberFormat="1" applyFont="1" applyBorder="1" applyAlignment="1" applyProtection="1">
      <alignment horizontal="center" vertical="center" wrapText="1"/>
    </xf>
    <xf numFmtId="0" fontId="10" fillId="0" borderId="23" xfId="0" applyNumberFormat="1" applyFont="1" applyBorder="1" applyAlignment="1" applyProtection="1">
      <alignment horizontal="center" vertical="center" wrapText="1"/>
    </xf>
    <xf numFmtId="0" fontId="2" fillId="0" borderId="23" xfId="0" applyNumberFormat="1" applyFont="1" applyBorder="1" applyAlignment="1" applyProtection="1">
      <alignment vertical="center" wrapText="1"/>
    </xf>
    <xf numFmtId="0" fontId="2" fillId="0" borderId="23" xfId="0" applyNumberFormat="1" applyFont="1" applyBorder="1" applyAlignment="1" applyProtection="1">
      <alignment vertical="center"/>
    </xf>
    <xf numFmtId="0" fontId="3" fillId="0" borderId="39" xfId="0" applyNumberFormat="1" applyFont="1" applyBorder="1" applyAlignment="1" applyProtection="1">
      <alignment vertical="center"/>
    </xf>
    <xf numFmtId="0" fontId="3" fillId="0" borderId="1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1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7" xfId="0" applyFont="1" applyBorder="1" applyAlignment="1" applyProtection="1">
      <alignment horizontal="justify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8" fillId="6" borderId="28" xfId="0" applyFont="1" applyFill="1" applyBorder="1" applyAlignment="1" applyProtection="1">
      <alignment horizontal="left" vertical="center"/>
    </xf>
    <xf numFmtId="0" fontId="8" fillId="6" borderId="29" xfId="0" applyFont="1" applyFill="1" applyBorder="1" applyAlignment="1" applyProtection="1">
      <alignment horizontal="left" vertical="center"/>
    </xf>
    <xf numFmtId="0" fontId="8" fillId="6" borderId="38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2" fontId="23" fillId="0" borderId="2" xfId="0" applyNumberFormat="1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left" vertical="center"/>
    </xf>
    <xf numFmtId="0" fontId="0" fillId="0" borderId="5" xfId="0" applyBorder="1" applyAlignment="1">
      <alignment vertical="center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20" fillId="4" borderId="15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6" fillId="5" borderId="1" xfId="0" applyFont="1" applyFill="1" applyBorder="1" applyAlignment="1" applyProtection="1">
      <alignment horizontal="left" vertical="center"/>
    </xf>
    <xf numFmtId="0" fontId="18" fillId="7" borderId="2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9" fillId="0" borderId="28" xfId="0" applyFont="1" applyBorder="1" applyAlignment="1" applyProtection="1">
      <alignment horizontal="center" vertical="top" wrapText="1"/>
      <protection locked="0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9" fillId="0" borderId="42" xfId="0" applyFont="1" applyBorder="1" applyAlignment="1" applyProtection="1">
      <alignment horizontal="center" vertical="top" wrapText="1"/>
      <protection locked="0"/>
    </xf>
    <xf numFmtId="0" fontId="19" fillId="0" borderId="43" xfId="0" applyFont="1" applyBorder="1" applyAlignment="1" applyProtection="1">
      <alignment horizontal="center" vertical="top" wrapText="1"/>
      <protection locked="0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12" fillId="2" borderId="37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V165"/>
  <sheetViews>
    <sheetView showGridLines="0" tabSelected="1" topLeftCell="A89" zoomScale="150" zoomScaleNormal="150" workbookViewId="0">
      <selection activeCell="B107" sqref="B107:E107"/>
    </sheetView>
  </sheetViews>
  <sheetFormatPr baseColWidth="10" defaultRowHeight="12.75"/>
  <cols>
    <col min="1" max="1" width="3.7109375" style="127" customWidth="1"/>
    <col min="2" max="2" width="23.85546875" style="2" customWidth="1"/>
    <col min="3" max="3" width="20.140625" style="2" customWidth="1"/>
    <col min="4" max="4" width="14.28515625" style="2" customWidth="1"/>
    <col min="5" max="5" width="9.7109375" style="2" bestFit="1" customWidth="1"/>
    <col min="6" max="6" width="9.140625" style="2" customWidth="1"/>
    <col min="7" max="7" width="8.85546875" style="2" customWidth="1"/>
    <col min="8" max="8" width="7.85546875" style="3" customWidth="1"/>
    <col min="9" max="9" width="6.28515625" style="4" customWidth="1"/>
    <col min="10" max="10" width="10" style="5" customWidth="1"/>
    <col min="11" max="11" width="3.42578125" style="5" customWidth="1"/>
    <col min="12" max="12" width="15.42578125" style="2" hidden="1" customWidth="1"/>
    <col min="13" max="13" width="17.28515625" style="2" hidden="1" customWidth="1"/>
    <col min="14" max="14" width="32" style="2" customWidth="1"/>
    <col min="15" max="16" width="11.42578125" style="2" customWidth="1"/>
    <col min="17" max="18" width="11.42578125" style="1" customWidth="1"/>
    <col min="19" max="22" width="11.42578125" style="2" customWidth="1"/>
    <col min="23" max="16384" width="11.42578125" style="1"/>
  </cols>
  <sheetData>
    <row r="1" spans="1:22" ht="7.5" customHeight="1" thickBot="1"/>
    <row r="2" spans="1:22" ht="43.5" customHeight="1" thickBot="1">
      <c r="B2" s="7" t="s">
        <v>71</v>
      </c>
      <c r="C2" s="195"/>
      <c r="D2" s="196"/>
      <c r="E2" s="196"/>
      <c r="F2" s="197"/>
      <c r="G2" s="8" t="s">
        <v>0</v>
      </c>
      <c r="H2" s="198" t="s">
        <v>42</v>
      </c>
      <c r="I2" s="199"/>
    </row>
    <row r="3" spans="1:22" ht="2.25" customHeight="1" thickBot="1"/>
    <row r="4" spans="1:22" ht="13.5" customHeight="1">
      <c r="B4" s="9" t="s">
        <v>1</v>
      </c>
      <c r="C4" s="10"/>
      <c r="D4" s="10"/>
      <c r="E4" s="10"/>
      <c r="F4" s="207"/>
      <c r="G4" s="207"/>
    </row>
    <row r="5" spans="1:22" ht="13.5" customHeight="1">
      <c r="B5" s="12" t="s">
        <v>2</v>
      </c>
      <c r="C5" s="13" t="s">
        <v>3</v>
      </c>
      <c r="D5" s="200" t="s">
        <v>4</v>
      </c>
      <c r="E5" s="201"/>
      <c r="F5" s="208" t="s">
        <v>5</v>
      </c>
      <c r="G5" s="208"/>
      <c r="P5" s="2" t="s">
        <v>72</v>
      </c>
    </row>
    <row r="6" spans="1:22" ht="15" customHeight="1" thickBot="1">
      <c r="B6" s="14"/>
      <c r="C6" s="15"/>
      <c r="D6" s="202"/>
      <c r="E6" s="203"/>
      <c r="F6" s="198"/>
      <c r="G6" s="198"/>
      <c r="P6" s="2" t="s">
        <v>84</v>
      </c>
    </row>
    <row r="7" spans="1:22" ht="13.5" customHeight="1" thickBot="1">
      <c r="P7" s="2" t="s">
        <v>73</v>
      </c>
    </row>
    <row r="8" spans="1:22" ht="13.5" customHeight="1" thickBot="1">
      <c r="B8" s="16" t="s">
        <v>6</v>
      </c>
      <c r="C8" s="10"/>
      <c r="D8" s="10"/>
      <c r="E8" s="10"/>
      <c r="F8" s="11"/>
      <c r="P8" s="2" t="s">
        <v>81</v>
      </c>
    </row>
    <row r="9" spans="1:22" s="6" customFormat="1" ht="15.75" customHeight="1" thickBot="1">
      <c r="A9" s="127"/>
      <c r="B9" s="204" t="s">
        <v>43</v>
      </c>
      <c r="C9" s="205"/>
      <c r="D9" s="205"/>
      <c r="E9" s="205"/>
      <c r="F9" s="205"/>
      <c r="G9" s="205"/>
      <c r="H9" s="205"/>
      <c r="I9" s="205"/>
      <c r="J9" s="205"/>
      <c r="K9" s="206"/>
      <c r="L9" s="2"/>
      <c r="M9" s="2"/>
      <c r="N9" s="2"/>
      <c r="O9" s="2"/>
      <c r="P9" s="2" t="s">
        <v>74</v>
      </c>
      <c r="Q9" s="1"/>
      <c r="R9" s="1"/>
      <c r="S9" s="2"/>
      <c r="T9" s="2"/>
      <c r="U9" s="2"/>
      <c r="V9" s="2"/>
    </row>
    <row r="10" spans="1:22" ht="33.75" customHeight="1" thickBot="1">
      <c r="B10" s="186" t="s">
        <v>44</v>
      </c>
      <c r="C10" s="187"/>
      <c r="D10" s="187"/>
      <c r="E10" s="187"/>
      <c r="F10" s="187"/>
      <c r="G10" s="187"/>
      <c r="H10" s="187"/>
      <c r="I10" s="188"/>
      <c r="J10" s="188"/>
      <c r="K10" s="189"/>
      <c r="P10" s="2" t="s">
        <v>85</v>
      </c>
    </row>
    <row r="11" spans="1:22" ht="24.75" customHeight="1" thickBot="1">
      <c r="A11" s="128" t="s">
        <v>7</v>
      </c>
      <c r="B11" s="111" t="s">
        <v>8</v>
      </c>
      <c r="C11" s="17" t="s">
        <v>9</v>
      </c>
      <c r="D11" s="17" t="s">
        <v>10</v>
      </c>
      <c r="E11" s="18" t="s">
        <v>11</v>
      </c>
      <c r="F11" s="17" t="s">
        <v>12</v>
      </c>
      <c r="G11" s="17" t="s">
        <v>13</v>
      </c>
      <c r="H11" s="19" t="s">
        <v>14</v>
      </c>
      <c r="I11" s="20" t="s">
        <v>15</v>
      </c>
      <c r="J11" s="21" t="s">
        <v>16</v>
      </c>
      <c r="K11" s="22" t="s">
        <v>17</v>
      </c>
      <c r="L11" s="105"/>
      <c r="P11" s="2" t="s">
        <v>75</v>
      </c>
    </row>
    <row r="12" spans="1:22" ht="15" hidden="1" customHeight="1">
      <c r="A12" s="129"/>
      <c r="B12" s="23"/>
      <c r="C12" s="23"/>
      <c r="D12" s="23"/>
      <c r="E12" s="24"/>
      <c r="F12" s="25"/>
      <c r="G12" s="26"/>
      <c r="H12" s="27"/>
      <c r="I12" s="28"/>
      <c r="J12" s="29"/>
      <c r="K12" s="30"/>
      <c r="L12" s="105"/>
      <c r="P12" s="2" t="s">
        <v>69</v>
      </c>
    </row>
    <row r="13" spans="1:22" ht="15" customHeight="1">
      <c r="A13" s="130"/>
      <c r="B13" s="31"/>
      <c r="C13" s="31"/>
      <c r="D13" s="31"/>
      <c r="E13" s="32"/>
      <c r="F13" s="33"/>
      <c r="G13" s="34"/>
      <c r="H13" s="27">
        <f>((((G13-F13+1)))*E13)</f>
        <v>0</v>
      </c>
      <c r="I13" s="35"/>
      <c r="J13" s="36"/>
      <c r="K13" s="30"/>
      <c r="L13" s="105"/>
      <c r="P13" s="2" t="s">
        <v>76</v>
      </c>
    </row>
    <row r="14" spans="1:22" ht="15" customHeight="1">
      <c r="A14" s="130"/>
      <c r="B14" s="31"/>
      <c r="C14" s="31"/>
      <c r="D14" s="31"/>
      <c r="E14" s="32"/>
      <c r="F14" s="33"/>
      <c r="G14" s="34"/>
      <c r="H14" s="27">
        <f t="shared" ref="H14:H19" si="0">((((G14-F14+1)))*E14)</f>
        <v>0</v>
      </c>
      <c r="I14" s="35"/>
      <c r="J14" s="36"/>
      <c r="K14" s="30"/>
      <c r="L14" s="105"/>
      <c r="P14" s="2" t="s">
        <v>77</v>
      </c>
    </row>
    <row r="15" spans="1:22" ht="15" customHeight="1">
      <c r="A15" s="130"/>
      <c r="B15" s="31"/>
      <c r="C15" s="31"/>
      <c r="D15" s="31"/>
      <c r="E15" s="32"/>
      <c r="F15" s="33"/>
      <c r="G15" s="34"/>
      <c r="H15" s="27">
        <f t="shared" si="0"/>
        <v>0</v>
      </c>
      <c r="I15" s="35"/>
      <c r="J15" s="36"/>
      <c r="K15" s="30"/>
      <c r="L15" s="105"/>
      <c r="P15" s="2" t="s">
        <v>78</v>
      </c>
    </row>
    <row r="16" spans="1:22" ht="15" customHeight="1">
      <c r="A16" s="130"/>
      <c r="B16" s="31"/>
      <c r="C16" s="31"/>
      <c r="D16" s="31"/>
      <c r="E16" s="32"/>
      <c r="F16" s="33"/>
      <c r="G16" s="34"/>
      <c r="H16" s="27">
        <f t="shared" si="0"/>
        <v>0</v>
      </c>
      <c r="I16" s="35"/>
      <c r="J16" s="36"/>
      <c r="K16" s="30"/>
      <c r="L16" s="105"/>
      <c r="P16" s="2" t="s">
        <v>79</v>
      </c>
    </row>
    <row r="17" spans="1:22" ht="15" customHeight="1">
      <c r="A17" s="130"/>
      <c r="B17" s="31"/>
      <c r="C17" s="31"/>
      <c r="D17" s="31"/>
      <c r="E17" s="32"/>
      <c r="F17" s="33"/>
      <c r="G17" s="34"/>
      <c r="H17" s="27">
        <f t="shared" si="0"/>
        <v>0</v>
      </c>
      <c r="I17" s="35"/>
      <c r="J17" s="36"/>
      <c r="K17" s="30"/>
      <c r="L17" s="105"/>
      <c r="P17" s="2" t="s">
        <v>80</v>
      </c>
    </row>
    <row r="18" spans="1:22" ht="15" customHeight="1">
      <c r="A18" s="130"/>
      <c r="B18" s="31"/>
      <c r="C18" s="31"/>
      <c r="D18" s="31"/>
      <c r="E18" s="32"/>
      <c r="F18" s="33"/>
      <c r="G18" s="34"/>
      <c r="H18" s="27">
        <f t="shared" si="0"/>
        <v>0</v>
      </c>
      <c r="I18" s="35"/>
      <c r="J18" s="36"/>
      <c r="K18" s="30"/>
      <c r="P18" s="2" t="s">
        <v>83</v>
      </c>
    </row>
    <row r="19" spans="1:22" ht="15" customHeight="1">
      <c r="A19" s="130"/>
      <c r="B19" s="31"/>
      <c r="C19" s="31"/>
      <c r="D19" s="31"/>
      <c r="E19" s="32"/>
      <c r="F19" s="33"/>
      <c r="G19" s="34"/>
      <c r="H19" s="27">
        <f t="shared" si="0"/>
        <v>0</v>
      </c>
      <c r="I19" s="37"/>
      <c r="J19" s="38"/>
      <c r="K19" s="39"/>
      <c r="P19" s="2" t="s">
        <v>82</v>
      </c>
    </row>
    <row r="20" spans="1:22" ht="15" customHeight="1" thickBot="1">
      <c r="A20" s="209" t="s">
        <v>18</v>
      </c>
      <c r="B20" s="209"/>
      <c r="C20" s="209"/>
      <c r="D20" s="209"/>
      <c r="E20" s="209"/>
      <c r="F20" s="209"/>
      <c r="G20" s="210"/>
      <c r="H20" s="40">
        <f>SUM(H12:H19)</f>
        <v>0</v>
      </c>
      <c r="I20" s="41" t="str">
        <f>IF(H20&gt;=30,H20/30,"0")</f>
        <v>0</v>
      </c>
      <c r="J20" s="42">
        <f>IF(I20&lt;1,"0",(ROUNDDOWN(I20,0))*0.63)</f>
        <v>0</v>
      </c>
      <c r="K20" s="43"/>
    </row>
    <row r="21" spans="1:22" s="6" customFormat="1" ht="15" customHeight="1" thickBot="1">
      <c r="A21" s="131"/>
      <c r="B21" s="44"/>
      <c r="C21" s="44"/>
      <c r="D21" s="44"/>
      <c r="E21" s="44"/>
      <c r="F21" s="44"/>
      <c r="G21" s="182" t="s">
        <v>38</v>
      </c>
      <c r="H21" s="183"/>
      <c r="I21" s="184"/>
      <c r="J21" s="45">
        <f>IF(SUM(J11:J20)&gt;60,"60,00",SUM(J11:J20))</f>
        <v>0</v>
      </c>
      <c r="K21" s="46"/>
      <c r="L21" s="2"/>
      <c r="M21" s="2"/>
      <c r="N21" s="2"/>
      <c r="O21" s="2"/>
      <c r="P21" s="2"/>
      <c r="Q21" s="1"/>
      <c r="R21" s="1"/>
      <c r="S21" s="2"/>
      <c r="T21" s="2"/>
      <c r="U21" s="2"/>
      <c r="V21" s="2"/>
    </row>
    <row r="22" spans="1:22" s="6" customFormat="1" ht="13.5" customHeight="1">
      <c r="A22" s="127"/>
      <c r="B22" s="47" t="s">
        <v>19</v>
      </c>
      <c r="C22" s="48"/>
      <c r="D22" s="48"/>
      <c r="E22" s="48"/>
      <c r="F22" s="48"/>
      <c r="G22" s="185"/>
      <c r="H22" s="185"/>
      <c r="I22" s="185"/>
      <c r="J22" s="49"/>
      <c r="K22" s="50"/>
      <c r="L22" s="2"/>
      <c r="M22" s="2"/>
      <c r="N22" s="2"/>
      <c r="O22" s="2"/>
      <c r="P22" s="2"/>
      <c r="Q22" s="1"/>
      <c r="R22" s="1"/>
      <c r="S22" s="2"/>
      <c r="T22" s="2"/>
      <c r="U22" s="2"/>
      <c r="V22" s="2"/>
    </row>
    <row r="23" spans="1:22" s="6" customFormat="1" ht="15" customHeight="1">
      <c r="A23" s="127"/>
      <c r="B23" s="47" t="s">
        <v>20</v>
      </c>
      <c r="C23" s="48"/>
      <c r="D23" s="48"/>
      <c r="E23" s="48"/>
      <c r="F23" s="48"/>
      <c r="G23" s="51"/>
      <c r="H23" s="51"/>
      <c r="I23" s="51"/>
      <c r="J23" s="49"/>
      <c r="K23" s="52"/>
      <c r="L23" s="2"/>
      <c r="M23" s="2"/>
      <c r="N23" s="2"/>
      <c r="O23" s="2"/>
      <c r="P23" s="2"/>
      <c r="Q23" s="1"/>
      <c r="R23" s="1"/>
      <c r="S23" s="2"/>
      <c r="T23" s="2"/>
      <c r="U23" s="2"/>
      <c r="V23" s="2"/>
    </row>
    <row r="24" spans="1:22" s="6" customFormat="1" ht="17.25" customHeight="1" thickBot="1">
      <c r="A24" s="127"/>
      <c r="B24" s="53" t="s">
        <v>21</v>
      </c>
      <c r="C24" s="54"/>
      <c r="D24" s="54"/>
      <c r="E24" s="54"/>
      <c r="F24" s="54"/>
      <c r="G24" s="55"/>
      <c r="H24" s="55"/>
      <c r="I24" s="55"/>
      <c r="J24" s="56"/>
      <c r="K24" s="57"/>
      <c r="L24" s="2"/>
      <c r="M24" s="2"/>
      <c r="N24" s="2"/>
      <c r="O24" s="2"/>
      <c r="P24" s="2"/>
      <c r="Q24" s="1"/>
      <c r="R24" s="1"/>
      <c r="S24" s="2"/>
      <c r="T24" s="2"/>
      <c r="U24" s="2"/>
      <c r="V24" s="2"/>
    </row>
    <row r="25" spans="1:22" s="6" customFormat="1" ht="33" customHeight="1" thickBot="1">
      <c r="A25" s="127"/>
      <c r="B25" s="186" t="s">
        <v>45</v>
      </c>
      <c r="C25" s="187"/>
      <c r="D25" s="187"/>
      <c r="E25" s="187"/>
      <c r="F25" s="187"/>
      <c r="G25" s="187"/>
      <c r="H25" s="187"/>
      <c r="I25" s="188"/>
      <c r="J25" s="188"/>
      <c r="K25" s="189"/>
      <c r="L25" s="2"/>
      <c r="M25" s="2"/>
      <c r="N25" s="2"/>
      <c r="O25" s="2"/>
      <c r="P25" s="2"/>
      <c r="Q25" s="1"/>
      <c r="R25" s="1"/>
      <c r="S25" s="2"/>
      <c r="T25" s="2"/>
      <c r="U25" s="2"/>
      <c r="V25" s="2"/>
    </row>
    <row r="26" spans="1:22" s="6" customFormat="1" ht="34.5" thickBot="1">
      <c r="A26" s="128" t="s">
        <v>7</v>
      </c>
      <c r="B26" s="111" t="s">
        <v>8</v>
      </c>
      <c r="C26" s="17" t="s">
        <v>9</v>
      </c>
      <c r="D26" s="17" t="s">
        <v>10</v>
      </c>
      <c r="E26" s="18" t="s">
        <v>11</v>
      </c>
      <c r="F26" s="17" t="s">
        <v>12</v>
      </c>
      <c r="G26" s="17" t="s">
        <v>13</v>
      </c>
      <c r="H26" s="19" t="s">
        <v>14</v>
      </c>
      <c r="I26" s="20" t="s">
        <v>15</v>
      </c>
      <c r="J26" s="21" t="s">
        <v>16</v>
      </c>
      <c r="K26" s="21" t="s">
        <v>17</v>
      </c>
      <c r="L26" s="2"/>
      <c r="M26" s="2"/>
      <c r="N26" s="2"/>
      <c r="O26" s="2"/>
      <c r="P26" s="2"/>
      <c r="Q26" s="1"/>
      <c r="R26" s="1"/>
      <c r="S26" s="2"/>
      <c r="T26" s="2"/>
      <c r="U26" s="2"/>
      <c r="V26" s="2"/>
    </row>
    <row r="27" spans="1:22" s="6" customFormat="1" ht="17.25" customHeight="1">
      <c r="A27" s="132"/>
      <c r="B27" s="31"/>
      <c r="C27" s="23"/>
      <c r="D27" s="23"/>
      <c r="E27" s="32"/>
      <c r="F27" s="33"/>
      <c r="G27" s="34"/>
      <c r="H27" s="27">
        <f>((((G27-F27+1)))*E27)</f>
        <v>0</v>
      </c>
      <c r="I27" s="28"/>
      <c r="J27" s="29"/>
      <c r="K27" s="30"/>
      <c r="L27" s="2"/>
      <c r="M27" s="2"/>
      <c r="N27" s="2"/>
      <c r="O27" s="2"/>
      <c r="P27" s="2"/>
      <c r="Q27" s="1"/>
      <c r="R27" s="1"/>
      <c r="S27" s="2"/>
      <c r="T27" s="2"/>
      <c r="U27" s="2"/>
      <c r="V27" s="2"/>
    </row>
    <row r="28" spans="1:22" s="6" customFormat="1" ht="17.25" customHeight="1">
      <c r="A28" s="132"/>
      <c r="B28" s="31"/>
      <c r="C28" s="31"/>
      <c r="D28" s="31"/>
      <c r="E28" s="32"/>
      <c r="F28" s="33"/>
      <c r="G28" s="34"/>
      <c r="H28" s="27">
        <f t="shared" ref="H28:H33" si="1">((((G28-F28+1)))*E28)</f>
        <v>0</v>
      </c>
      <c r="I28" s="35"/>
      <c r="J28" s="36"/>
      <c r="K28" s="30"/>
      <c r="L28" s="2"/>
      <c r="M28" s="2"/>
      <c r="N28" s="2"/>
      <c r="O28" s="2"/>
      <c r="P28" s="2"/>
      <c r="Q28" s="1"/>
      <c r="R28" s="1"/>
      <c r="S28" s="2"/>
      <c r="T28" s="2"/>
      <c r="U28" s="2"/>
      <c r="V28" s="2"/>
    </row>
    <row r="29" spans="1:22" s="6" customFormat="1" ht="17.25" customHeight="1">
      <c r="A29" s="132"/>
      <c r="B29" s="31"/>
      <c r="C29" s="31"/>
      <c r="D29" s="31"/>
      <c r="E29" s="32"/>
      <c r="F29" s="33"/>
      <c r="G29" s="34"/>
      <c r="H29" s="27">
        <f t="shared" si="1"/>
        <v>0</v>
      </c>
      <c r="I29" s="35"/>
      <c r="J29" s="36"/>
      <c r="K29" s="30"/>
      <c r="L29" s="2"/>
      <c r="M29" s="2"/>
      <c r="N29" s="2"/>
      <c r="O29" s="2"/>
      <c r="P29" s="2"/>
      <c r="Q29" s="1"/>
      <c r="R29" s="1"/>
      <c r="S29" s="2"/>
      <c r="T29" s="2"/>
      <c r="U29" s="2"/>
      <c r="V29" s="2"/>
    </row>
    <row r="30" spans="1:22" s="6" customFormat="1" ht="17.25" customHeight="1">
      <c r="A30" s="132"/>
      <c r="B30" s="31"/>
      <c r="C30" s="31"/>
      <c r="D30" s="31"/>
      <c r="E30" s="32"/>
      <c r="F30" s="33"/>
      <c r="G30" s="34"/>
      <c r="H30" s="27">
        <f t="shared" si="1"/>
        <v>0</v>
      </c>
      <c r="I30" s="35"/>
      <c r="J30" s="36"/>
      <c r="K30" s="30"/>
      <c r="L30" s="2"/>
      <c r="M30" s="2"/>
      <c r="N30" s="2"/>
      <c r="O30" s="2"/>
      <c r="P30" s="2"/>
      <c r="Q30" s="1"/>
      <c r="R30" s="1"/>
      <c r="S30" s="2"/>
      <c r="T30" s="2"/>
      <c r="U30" s="2"/>
      <c r="V30" s="2"/>
    </row>
    <row r="31" spans="1:22" s="6" customFormat="1" ht="17.25" customHeight="1">
      <c r="A31" s="132"/>
      <c r="B31" s="31"/>
      <c r="C31" s="31"/>
      <c r="D31" s="31"/>
      <c r="E31" s="32"/>
      <c r="F31" s="33"/>
      <c r="G31" s="34"/>
      <c r="H31" s="27">
        <f t="shared" si="1"/>
        <v>0</v>
      </c>
      <c r="I31" s="35"/>
      <c r="J31" s="36"/>
      <c r="K31" s="30"/>
      <c r="L31" s="2"/>
      <c r="M31" s="2"/>
      <c r="N31" s="2"/>
      <c r="O31" s="2"/>
      <c r="P31" s="2"/>
      <c r="Q31" s="1"/>
      <c r="R31" s="1"/>
      <c r="S31" s="2"/>
      <c r="T31" s="2"/>
      <c r="U31" s="2"/>
      <c r="V31" s="2"/>
    </row>
    <row r="32" spans="1:22" s="6" customFormat="1" ht="17.25" customHeight="1">
      <c r="A32" s="132"/>
      <c r="B32" s="31"/>
      <c r="C32" s="31"/>
      <c r="D32" s="31"/>
      <c r="E32" s="32"/>
      <c r="F32" s="33"/>
      <c r="G32" s="34"/>
      <c r="H32" s="27">
        <f t="shared" si="1"/>
        <v>0</v>
      </c>
      <c r="I32" s="35"/>
      <c r="J32" s="36"/>
      <c r="K32" s="30"/>
      <c r="L32" s="2"/>
      <c r="M32" s="2"/>
      <c r="N32" s="2"/>
      <c r="O32" s="2"/>
      <c r="P32" s="2"/>
      <c r="Q32" s="1"/>
      <c r="R32" s="1"/>
      <c r="S32" s="2"/>
      <c r="T32" s="2"/>
      <c r="U32" s="2"/>
      <c r="V32" s="2"/>
    </row>
    <row r="33" spans="1:22" s="6" customFormat="1" ht="17.25" customHeight="1">
      <c r="A33" s="132"/>
      <c r="B33" s="31"/>
      <c r="C33" s="31"/>
      <c r="D33" s="31"/>
      <c r="E33" s="32"/>
      <c r="F33" s="33"/>
      <c r="G33" s="34"/>
      <c r="H33" s="27">
        <f t="shared" si="1"/>
        <v>0</v>
      </c>
      <c r="I33" s="37"/>
      <c r="J33" s="38"/>
      <c r="K33" s="39"/>
      <c r="L33" s="2"/>
      <c r="M33" s="2"/>
      <c r="N33" s="2"/>
      <c r="O33" s="2"/>
      <c r="P33" s="2"/>
      <c r="Q33" s="1"/>
      <c r="R33" s="1"/>
      <c r="S33" s="2"/>
      <c r="T33" s="2"/>
      <c r="U33" s="2"/>
      <c r="V33" s="2"/>
    </row>
    <row r="34" spans="1:22" s="6" customFormat="1" ht="17.25" customHeight="1" thickBot="1">
      <c r="A34" s="190" t="s">
        <v>18</v>
      </c>
      <c r="B34" s="190"/>
      <c r="C34" s="190"/>
      <c r="D34" s="190"/>
      <c r="E34" s="190"/>
      <c r="F34" s="190"/>
      <c r="G34" s="191"/>
      <c r="H34" s="40">
        <f>SUM(H27:H33)</f>
        <v>0</v>
      </c>
      <c r="I34" s="41" t="str">
        <f>IF(H34&gt;=30,H34/30,"0")</f>
        <v>0</v>
      </c>
      <c r="J34" s="42">
        <f>IF(I34&lt;1,"0",(ROUNDDOWN(I34,0))*0.191)</f>
        <v>0</v>
      </c>
      <c r="K34" s="43"/>
      <c r="L34" s="2"/>
      <c r="M34" s="2"/>
      <c r="N34" s="2"/>
      <c r="O34" s="2"/>
      <c r="P34" s="2"/>
      <c r="Q34" s="1"/>
      <c r="R34" s="1"/>
      <c r="S34" s="2"/>
      <c r="T34" s="2"/>
      <c r="U34" s="2"/>
      <c r="V34" s="2"/>
    </row>
    <row r="35" spans="1:22" ht="17.25" customHeight="1" thickBot="1">
      <c r="A35" s="131"/>
      <c r="B35" s="44"/>
      <c r="C35" s="44"/>
      <c r="D35" s="44"/>
      <c r="E35" s="44"/>
      <c r="F35" s="44"/>
      <c r="G35" s="182" t="s">
        <v>38</v>
      </c>
      <c r="H35" s="183"/>
      <c r="I35" s="184"/>
      <c r="J35" s="45">
        <f>IF(SUM(J25:J34)&gt;60,"60,00",SUM(J25:J34))</f>
        <v>0</v>
      </c>
      <c r="K35" s="46"/>
    </row>
    <row r="36" spans="1:22" ht="17.25" customHeight="1">
      <c r="B36" s="47" t="s">
        <v>19</v>
      </c>
      <c r="C36" s="48"/>
      <c r="D36" s="48"/>
      <c r="E36" s="48"/>
      <c r="F36" s="48"/>
      <c r="G36" s="185"/>
      <c r="H36" s="185"/>
      <c r="I36" s="185"/>
      <c r="J36" s="49"/>
      <c r="K36" s="50"/>
    </row>
    <row r="37" spans="1:22" ht="17.25" customHeight="1">
      <c r="B37" s="47" t="s">
        <v>22</v>
      </c>
      <c r="C37" s="48"/>
      <c r="D37" s="48"/>
      <c r="E37" s="48"/>
      <c r="F37" s="48"/>
      <c r="G37" s="51"/>
      <c r="H37" s="51"/>
      <c r="I37" s="51"/>
      <c r="J37" s="49"/>
      <c r="K37" s="52"/>
    </row>
    <row r="38" spans="1:22" ht="17.25" customHeight="1" thickBot="1">
      <c r="B38" s="53" t="s">
        <v>23</v>
      </c>
      <c r="C38" s="54"/>
      <c r="D38" s="54"/>
      <c r="E38" s="54"/>
      <c r="F38" s="54"/>
      <c r="G38" s="55"/>
      <c r="H38" s="55"/>
      <c r="I38" s="55"/>
      <c r="J38" s="56"/>
      <c r="K38" s="57"/>
    </row>
    <row r="39" spans="1:22" s="6" customFormat="1" ht="28.5" customHeight="1" thickBot="1">
      <c r="A39" s="127"/>
      <c r="B39" s="186" t="s">
        <v>46</v>
      </c>
      <c r="C39" s="187"/>
      <c r="D39" s="187"/>
      <c r="E39" s="187"/>
      <c r="F39" s="187"/>
      <c r="G39" s="187"/>
      <c r="H39" s="187"/>
      <c r="I39" s="188"/>
      <c r="J39" s="188"/>
      <c r="K39" s="189"/>
      <c r="L39" s="2"/>
      <c r="M39" s="2"/>
      <c r="N39" s="2"/>
      <c r="O39" s="2"/>
      <c r="P39" s="2"/>
      <c r="Q39" s="1"/>
      <c r="R39" s="1"/>
      <c r="S39" s="2"/>
      <c r="T39" s="2"/>
      <c r="U39" s="2"/>
      <c r="V39" s="2"/>
    </row>
    <row r="40" spans="1:22" s="6" customFormat="1" ht="34.5" thickBot="1">
      <c r="A40" s="128" t="s">
        <v>7</v>
      </c>
      <c r="B40" s="111" t="s">
        <v>8</v>
      </c>
      <c r="C40" s="17" t="s">
        <v>9</v>
      </c>
      <c r="D40" s="17" t="s">
        <v>10</v>
      </c>
      <c r="E40" s="18" t="s">
        <v>11</v>
      </c>
      <c r="F40" s="17" t="s">
        <v>12</v>
      </c>
      <c r="G40" s="17" t="s">
        <v>13</v>
      </c>
      <c r="H40" s="19" t="s">
        <v>14</v>
      </c>
      <c r="I40" s="20" t="s">
        <v>15</v>
      </c>
      <c r="J40" s="108" t="s">
        <v>16</v>
      </c>
      <c r="K40" s="108" t="s">
        <v>17</v>
      </c>
      <c r="L40" s="2"/>
      <c r="M40" s="2"/>
      <c r="N40" s="2"/>
      <c r="O40" s="2"/>
      <c r="P40" s="2"/>
      <c r="Q40" s="1"/>
      <c r="R40" s="1"/>
      <c r="S40" s="2"/>
      <c r="T40" s="2"/>
      <c r="U40" s="2"/>
      <c r="V40" s="2"/>
    </row>
    <row r="41" spans="1:22" s="6" customFormat="1" ht="17.25" customHeight="1">
      <c r="A41" s="132"/>
      <c r="B41" s="31"/>
      <c r="C41" s="23"/>
      <c r="D41" s="23"/>
      <c r="E41" s="32"/>
      <c r="F41" s="33"/>
      <c r="G41" s="34"/>
      <c r="H41" s="27">
        <f>((((G41-F41+1)))*E41)</f>
        <v>0</v>
      </c>
      <c r="I41" s="28"/>
      <c r="J41" s="29"/>
      <c r="K41" s="30"/>
      <c r="L41" s="2"/>
      <c r="M41" s="2"/>
      <c r="N41" s="2"/>
      <c r="O41" s="2"/>
      <c r="P41" s="2"/>
      <c r="Q41" s="1"/>
      <c r="R41" s="1"/>
      <c r="S41" s="2"/>
      <c r="T41" s="2"/>
      <c r="U41" s="2"/>
      <c r="V41" s="2"/>
    </row>
    <row r="42" spans="1:22" s="6" customFormat="1" ht="17.25" customHeight="1">
      <c r="A42" s="132"/>
      <c r="B42" s="31"/>
      <c r="C42" s="31"/>
      <c r="D42" s="31"/>
      <c r="E42" s="32"/>
      <c r="F42" s="33"/>
      <c r="G42" s="34"/>
      <c r="H42" s="27">
        <f t="shared" ref="H42:H48" si="2">((((G42-F42+1)))*E42)</f>
        <v>0</v>
      </c>
      <c r="I42" s="35"/>
      <c r="J42" s="36"/>
      <c r="K42" s="30"/>
      <c r="L42" s="2"/>
      <c r="M42" s="2"/>
      <c r="N42" s="2"/>
      <c r="O42" s="2"/>
      <c r="P42" s="2"/>
      <c r="Q42" s="1"/>
      <c r="R42" s="1"/>
      <c r="S42" s="2"/>
      <c r="T42" s="2"/>
      <c r="U42" s="2"/>
      <c r="V42" s="2"/>
    </row>
    <row r="43" spans="1:22" s="6" customFormat="1" ht="17.25" customHeight="1">
      <c r="A43" s="132"/>
      <c r="B43" s="31"/>
      <c r="C43" s="31"/>
      <c r="D43" s="31"/>
      <c r="E43" s="32"/>
      <c r="F43" s="33"/>
      <c r="G43" s="34"/>
      <c r="H43" s="27">
        <f t="shared" si="2"/>
        <v>0</v>
      </c>
      <c r="I43" s="35"/>
      <c r="J43" s="36"/>
      <c r="K43" s="30"/>
      <c r="L43" s="2"/>
      <c r="M43" s="2"/>
      <c r="N43" s="2"/>
      <c r="O43" s="2"/>
      <c r="P43" s="2"/>
      <c r="Q43" s="1"/>
      <c r="R43" s="1"/>
      <c r="S43" s="2"/>
      <c r="T43" s="2"/>
      <c r="U43" s="2"/>
      <c r="V43" s="2"/>
    </row>
    <row r="44" spans="1:22" s="6" customFormat="1" ht="17.25" customHeight="1">
      <c r="A44" s="132"/>
      <c r="B44" s="31"/>
      <c r="C44" s="31"/>
      <c r="D44" s="31"/>
      <c r="E44" s="32"/>
      <c r="F44" s="33"/>
      <c r="G44" s="34"/>
      <c r="H44" s="27">
        <f t="shared" si="2"/>
        <v>0</v>
      </c>
      <c r="I44" s="35"/>
      <c r="J44" s="36"/>
      <c r="K44" s="30"/>
      <c r="L44" s="2"/>
      <c r="M44" s="2"/>
      <c r="N44" s="2"/>
      <c r="O44" s="2"/>
      <c r="P44" s="2"/>
      <c r="Q44" s="1"/>
      <c r="R44" s="1"/>
      <c r="S44" s="2"/>
      <c r="T44" s="2"/>
      <c r="U44" s="2"/>
      <c r="V44" s="2"/>
    </row>
    <row r="45" spans="1:22" s="6" customFormat="1" ht="17.25" customHeight="1">
      <c r="A45" s="132"/>
      <c r="B45" s="31"/>
      <c r="C45" s="31"/>
      <c r="D45" s="31"/>
      <c r="E45" s="32"/>
      <c r="F45" s="33"/>
      <c r="G45" s="34"/>
      <c r="H45" s="27">
        <f t="shared" si="2"/>
        <v>0</v>
      </c>
      <c r="I45" s="35"/>
      <c r="J45" s="36"/>
      <c r="K45" s="30"/>
      <c r="L45" s="2"/>
      <c r="M45" s="2"/>
      <c r="N45" s="2"/>
      <c r="O45" s="2"/>
      <c r="P45" s="2"/>
      <c r="Q45" s="1"/>
      <c r="R45" s="1"/>
      <c r="S45" s="2"/>
      <c r="T45" s="2"/>
      <c r="U45" s="2"/>
      <c r="V45" s="2"/>
    </row>
    <row r="46" spans="1:22" s="6" customFormat="1" ht="17.25" customHeight="1">
      <c r="A46" s="132"/>
      <c r="B46" s="31"/>
      <c r="C46" s="31"/>
      <c r="D46" s="31"/>
      <c r="E46" s="32"/>
      <c r="F46" s="33"/>
      <c r="G46" s="34"/>
      <c r="H46" s="27">
        <f t="shared" si="2"/>
        <v>0</v>
      </c>
      <c r="I46" s="35"/>
      <c r="J46" s="36"/>
      <c r="K46" s="30"/>
      <c r="L46" s="2"/>
      <c r="M46" s="2"/>
      <c r="N46" s="2"/>
      <c r="O46" s="2"/>
      <c r="P46" s="2"/>
      <c r="Q46" s="1"/>
      <c r="R46" s="1"/>
      <c r="S46" s="2"/>
      <c r="T46" s="2"/>
      <c r="U46" s="2"/>
      <c r="V46" s="2"/>
    </row>
    <row r="47" spans="1:22" s="6" customFormat="1" ht="17.25" customHeight="1">
      <c r="A47" s="132"/>
      <c r="B47" s="31"/>
      <c r="C47" s="31"/>
      <c r="D47" s="31"/>
      <c r="E47" s="32"/>
      <c r="F47" s="33"/>
      <c r="G47" s="34"/>
      <c r="H47" s="27">
        <f t="shared" si="2"/>
        <v>0</v>
      </c>
      <c r="I47" s="35"/>
      <c r="J47" s="36"/>
      <c r="K47" s="30"/>
      <c r="L47" s="2"/>
      <c r="M47" s="2"/>
      <c r="N47" s="2"/>
      <c r="O47" s="2"/>
      <c r="P47" s="2"/>
      <c r="Q47" s="1"/>
      <c r="R47" s="1"/>
      <c r="S47" s="2"/>
      <c r="T47" s="2"/>
      <c r="U47" s="2"/>
      <c r="V47" s="2"/>
    </row>
    <row r="48" spans="1:22" s="6" customFormat="1" ht="17.25" customHeight="1">
      <c r="A48" s="132"/>
      <c r="B48" s="31"/>
      <c r="C48" s="31"/>
      <c r="D48" s="31"/>
      <c r="E48" s="32"/>
      <c r="F48" s="33"/>
      <c r="G48" s="34"/>
      <c r="H48" s="27">
        <f t="shared" si="2"/>
        <v>0</v>
      </c>
      <c r="I48" s="37"/>
      <c r="J48" s="38"/>
      <c r="K48" s="39"/>
      <c r="L48" s="2"/>
      <c r="M48" s="2"/>
      <c r="N48" s="2"/>
      <c r="O48" s="2"/>
      <c r="P48" s="2"/>
      <c r="Q48" s="1"/>
      <c r="R48" s="1"/>
      <c r="S48" s="2"/>
      <c r="T48" s="2"/>
      <c r="U48" s="2"/>
      <c r="V48" s="2"/>
    </row>
    <row r="49" spans="1:22" s="6" customFormat="1" ht="17.25" customHeight="1" thickBot="1">
      <c r="A49" s="190" t="s">
        <v>18</v>
      </c>
      <c r="B49" s="190"/>
      <c r="C49" s="190"/>
      <c r="D49" s="190"/>
      <c r="E49" s="190"/>
      <c r="F49" s="190"/>
      <c r="G49" s="191"/>
      <c r="H49" s="40">
        <f>SUM(H41:H48)</f>
        <v>0</v>
      </c>
      <c r="I49" s="41" t="str">
        <f>IF(H49&gt;=30,H49/30,"0")</f>
        <v>0</v>
      </c>
      <c r="J49" s="42">
        <f>IF(I49&lt;1,"0",(ROUNDDOWN(I49,0))*0.147)</f>
        <v>0</v>
      </c>
      <c r="K49" s="43"/>
      <c r="L49" s="2"/>
      <c r="M49" s="2"/>
      <c r="N49" s="2"/>
      <c r="O49" s="2"/>
      <c r="P49" s="2"/>
      <c r="Q49" s="1"/>
      <c r="R49" s="1"/>
      <c r="S49" s="2"/>
      <c r="T49" s="2"/>
      <c r="U49" s="2"/>
      <c r="V49" s="2"/>
    </row>
    <row r="50" spans="1:22" ht="17.25" customHeight="1" thickBot="1">
      <c r="A50" s="131"/>
      <c r="B50" s="44"/>
      <c r="C50" s="44"/>
      <c r="D50" s="44"/>
      <c r="E50" s="44"/>
      <c r="F50" s="44"/>
      <c r="G50" s="182" t="s">
        <v>38</v>
      </c>
      <c r="H50" s="183"/>
      <c r="I50" s="184"/>
      <c r="J50" s="45">
        <f>IF(SUM(J40:J49)&gt;60,"60,00",SUM(J40:J49))</f>
        <v>0</v>
      </c>
      <c r="K50" s="46"/>
    </row>
    <row r="51" spans="1:22" ht="17.25" customHeight="1">
      <c r="B51" s="47" t="s">
        <v>19</v>
      </c>
      <c r="C51" s="48"/>
      <c r="D51" s="48"/>
      <c r="E51" s="48"/>
      <c r="F51" s="48"/>
      <c r="G51" s="185"/>
      <c r="H51" s="185"/>
      <c r="I51" s="185"/>
      <c r="J51" s="49"/>
      <c r="K51" s="50"/>
    </row>
    <row r="52" spans="1:22" ht="17.25" customHeight="1">
      <c r="B52" s="47" t="s">
        <v>22</v>
      </c>
      <c r="C52" s="48"/>
      <c r="D52" s="48"/>
      <c r="E52" s="48"/>
      <c r="F52" s="48"/>
      <c r="G52" s="109"/>
      <c r="H52" s="109"/>
      <c r="I52" s="109"/>
      <c r="J52" s="49"/>
      <c r="K52" s="52"/>
    </row>
    <row r="53" spans="1:22" ht="17.25" customHeight="1" thickBot="1">
      <c r="B53" s="53" t="s">
        <v>23</v>
      </c>
      <c r="C53" s="54"/>
      <c r="D53" s="54"/>
      <c r="E53" s="54"/>
      <c r="F53" s="54"/>
      <c r="G53" s="55"/>
      <c r="H53" s="55"/>
      <c r="I53" s="55"/>
      <c r="J53" s="56"/>
      <c r="K53" s="57"/>
    </row>
    <row r="54" spans="1:22" s="6" customFormat="1" ht="28.5" customHeight="1" thickBot="1">
      <c r="A54" s="127"/>
      <c r="B54" s="186" t="s">
        <v>47</v>
      </c>
      <c r="C54" s="187"/>
      <c r="D54" s="187"/>
      <c r="E54" s="187"/>
      <c r="F54" s="187"/>
      <c r="G54" s="187"/>
      <c r="H54" s="187"/>
      <c r="I54" s="188"/>
      <c r="J54" s="188"/>
      <c r="K54" s="189"/>
      <c r="L54" s="2"/>
      <c r="M54" s="2"/>
      <c r="N54" s="2"/>
      <c r="O54" s="2"/>
      <c r="P54" s="2"/>
      <c r="Q54" s="1"/>
      <c r="R54" s="1"/>
      <c r="S54" s="2"/>
      <c r="T54" s="2"/>
      <c r="U54" s="2"/>
      <c r="V54" s="2"/>
    </row>
    <row r="55" spans="1:22" s="6" customFormat="1" ht="34.5" thickBot="1">
      <c r="A55" s="128" t="s">
        <v>7</v>
      </c>
      <c r="B55" s="111" t="s">
        <v>8</v>
      </c>
      <c r="C55" s="17" t="s">
        <v>9</v>
      </c>
      <c r="D55" s="17" t="s">
        <v>10</v>
      </c>
      <c r="E55" s="18" t="s">
        <v>11</v>
      </c>
      <c r="F55" s="17" t="s">
        <v>12</v>
      </c>
      <c r="G55" s="17" t="s">
        <v>13</v>
      </c>
      <c r="H55" s="19" t="s">
        <v>14</v>
      </c>
      <c r="I55" s="20" t="s">
        <v>15</v>
      </c>
      <c r="J55" s="108" t="s">
        <v>16</v>
      </c>
      <c r="K55" s="108" t="s">
        <v>17</v>
      </c>
      <c r="L55" s="2"/>
      <c r="M55" s="2"/>
      <c r="N55" s="2"/>
      <c r="O55" s="2"/>
      <c r="P55" s="2"/>
      <c r="Q55" s="1"/>
      <c r="R55" s="1"/>
      <c r="S55" s="2"/>
      <c r="T55" s="2"/>
      <c r="U55" s="2"/>
      <c r="V55" s="2"/>
    </row>
    <row r="56" spans="1:22" s="6" customFormat="1" ht="17.25" customHeight="1">
      <c r="A56" s="132"/>
      <c r="B56" s="31"/>
      <c r="C56" s="23"/>
      <c r="D56" s="23"/>
      <c r="E56" s="32"/>
      <c r="F56" s="33"/>
      <c r="G56" s="34"/>
      <c r="H56" s="27">
        <f>((((G56-F56+1)))*E56)</f>
        <v>0</v>
      </c>
      <c r="I56" s="28"/>
      <c r="J56" s="29"/>
      <c r="K56" s="30"/>
      <c r="L56" s="2"/>
      <c r="M56" s="2"/>
      <c r="N56" s="2"/>
      <c r="O56" s="2"/>
      <c r="P56" s="2"/>
      <c r="Q56" s="1"/>
      <c r="R56" s="1"/>
      <c r="S56" s="2"/>
      <c r="T56" s="2"/>
      <c r="U56" s="2"/>
      <c r="V56" s="2"/>
    </row>
    <row r="57" spans="1:22" s="6" customFormat="1" ht="17.25" customHeight="1">
      <c r="A57" s="132"/>
      <c r="B57" s="31"/>
      <c r="C57" s="31"/>
      <c r="D57" s="31"/>
      <c r="E57" s="32"/>
      <c r="F57" s="33"/>
      <c r="G57" s="34"/>
      <c r="H57" s="27">
        <f t="shared" ref="H57:H62" si="3">((((G57-F57+1)))*E57)</f>
        <v>0</v>
      </c>
      <c r="I57" s="35"/>
      <c r="J57" s="36"/>
      <c r="K57" s="30"/>
      <c r="L57" s="2"/>
      <c r="M57" s="2"/>
      <c r="N57" s="2"/>
      <c r="O57" s="2"/>
      <c r="P57" s="2"/>
      <c r="Q57" s="1"/>
      <c r="R57" s="1"/>
      <c r="S57" s="2"/>
      <c r="T57" s="2"/>
      <c r="U57" s="2"/>
      <c r="V57" s="2"/>
    </row>
    <row r="58" spans="1:22" s="6" customFormat="1" ht="17.25" customHeight="1">
      <c r="A58" s="132"/>
      <c r="B58" s="31"/>
      <c r="C58" s="31"/>
      <c r="D58" s="31"/>
      <c r="E58" s="32"/>
      <c r="F58" s="33"/>
      <c r="G58" s="34"/>
      <c r="H58" s="27">
        <f t="shared" si="3"/>
        <v>0</v>
      </c>
      <c r="I58" s="35"/>
      <c r="J58" s="36"/>
      <c r="K58" s="30"/>
      <c r="L58" s="2"/>
      <c r="M58" s="2"/>
      <c r="N58" s="2"/>
      <c r="O58" s="2"/>
      <c r="P58" s="2"/>
      <c r="Q58" s="1"/>
      <c r="R58" s="1"/>
      <c r="S58" s="2"/>
      <c r="T58" s="2"/>
      <c r="U58" s="2"/>
      <c r="V58" s="2"/>
    </row>
    <row r="59" spans="1:22" s="6" customFormat="1" ht="17.25" customHeight="1">
      <c r="A59" s="132"/>
      <c r="B59" s="31"/>
      <c r="C59" s="31"/>
      <c r="D59" s="31"/>
      <c r="E59" s="32"/>
      <c r="F59" s="33"/>
      <c r="G59" s="34"/>
      <c r="H59" s="27">
        <f t="shared" si="3"/>
        <v>0</v>
      </c>
      <c r="I59" s="35"/>
      <c r="J59" s="36"/>
      <c r="K59" s="30"/>
      <c r="L59" s="2"/>
      <c r="M59" s="2"/>
      <c r="N59" s="2"/>
      <c r="O59" s="2"/>
      <c r="P59" s="2"/>
      <c r="Q59" s="1"/>
      <c r="R59" s="1"/>
      <c r="S59" s="2"/>
      <c r="T59" s="2"/>
      <c r="U59" s="2"/>
      <c r="V59" s="2"/>
    </row>
    <row r="60" spans="1:22" s="6" customFormat="1" ht="17.25" customHeight="1">
      <c r="A60" s="132"/>
      <c r="B60" s="31"/>
      <c r="C60" s="31"/>
      <c r="D60" s="31"/>
      <c r="E60" s="32"/>
      <c r="F60" s="33"/>
      <c r="G60" s="34"/>
      <c r="H60" s="27">
        <f t="shared" si="3"/>
        <v>0</v>
      </c>
      <c r="I60" s="35"/>
      <c r="J60" s="36"/>
      <c r="K60" s="30"/>
      <c r="L60" s="2"/>
      <c r="M60" s="2"/>
      <c r="N60" s="2"/>
      <c r="O60" s="2"/>
      <c r="P60" s="2"/>
      <c r="Q60" s="1"/>
      <c r="R60" s="1"/>
      <c r="S60" s="2"/>
      <c r="T60" s="2"/>
      <c r="U60" s="2"/>
      <c r="V60" s="2"/>
    </row>
    <row r="61" spans="1:22" s="6" customFormat="1" ht="17.25" customHeight="1">
      <c r="A61" s="132"/>
      <c r="B61" s="31"/>
      <c r="C61" s="31"/>
      <c r="D61" s="31"/>
      <c r="E61" s="32"/>
      <c r="F61" s="33"/>
      <c r="G61" s="34"/>
      <c r="H61" s="27">
        <f t="shared" si="3"/>
        <v>0</v>
      </c>
      <c r="I61" s="35"/>
      <c r="J61" s="36"/>
      <c r="K61" s="30"/>
      <c r="L61" s="2"/>
      <c r="M61" s="2"/>
      <c r="N61" s="2"/>
      <c r="O61" s="2"/>
      <c r="P61" s="2"/>
      <c r="Q61" s="1"/>
      <c r="R61" s="1"/>
      <c r="S61" s="2"/>
      <c r="T61" s="2"/>
      <c r="U61" s="2"/>
      <c r="V61" s="2"/>
    </row>
    <row r="62" spans="1:22" s="6" customFormat="1" ht="17.25" customHeight="1">
      <c r="A62" s="132"/>
      <c r="B62" s="31"/>
      <c r="C62" s="31"/>
      <c r="D62" s="31"/>
      <c r="E62" s="32"/>
      <c r="F62" s="33"/>
      <c r="G62" s="34"/>
      <c r="H62" s="27">
        <f t="shared" si="3"/>
        <v>0</v>
      </c>
      <c r="I62" s="37"/>
      <c r="J62" s="38"/>
      <c r="K62" s="39"/>
      <c r="L62" s="2"/>
      <c r="M62" s="2"/>
      <c r="N62" s="2"/>
      <c r="O62" s="2"/>
      <c r="P62" s="2"/>
      <c r="Q62" s="1"/>
      <c r="R62" s="1"/>
      <c r="S62" s="2"/>
      <c r="T62" s="2"/>
      <c r="U62" s="2"/>
      <c r="V62" s="2"/>
    </row>
    <row r="63" spans="1:22" s="6" customFormat="1" ht="17.25" customHeight="1" thickBot="1">
      <c r="A63" s="190" t="s">
        <v>18</v>
      </c>
      <c r="B63" s="190"/>
      <c r="C63" s="190"/>
      <c r="D63" s="190"/>
      <c r="E63" s="190"/>
      <c r="F63" s="190"/>
      <c r="G63" s="191"/>
      <c r="H63" s="40">
        <f>SUM(H56:H62)</f>
        <v>0</v>
      </c>
      <c r="I63" s="41" t="str">
        <f>IF(H63&gt;=30,H63/30,"0")</f>
        <v>0</v>
      </c>
      <c r="J63" s="42">
        <f>IF(I63&lt;1,"0",(ROUNDDOWN(I63,0))*0.066)</f>
        <v>0</v>
      </c>
      <c r="K63" s="43"/>
      <c r="L63" s="2"/>
      <c r="M63" s="2"/>
      <c r="N63" s="2"/>
      <c r="O63" s="2"/>
      <c r="P63" s="2"/>
      <c r="Q63" s="1"/>
      <c r="R63" s="1"/>
      <c r="S63" s="2"/>
      <c r="T63" s="2"/>
      <c r="U63" s="2"/>
      <c r="V63" s="2"/>
    </row>
    <row r="64" spans="1:22" ht="17.25" customHeight="1" thickBot="1">
      <c r="A64" s="131"/>
      <c r="B64" s="44"/>
      <c r="C64" s="44"/>
      <c r="D64" s="44"/>
      <c r="E64" s="44"/>
      <c r="F64" s="44"/>
      <c r="G64" s="182" t="s">
        <v>38</v>
      </c>
      <c r="H64" s="183"/>
      <c r="I64" s="184"/>
      <c r="J64" s="45">
        <f>IF(SUM(J54:J63)&gt;60,"60,00",SUM(J54:J63))</f>
        <v>0</v>
      </c>
      <c r="K64" s="46"/>
    </row>
    <row r="65" spans="1:22" ht="17.25" customHeight="1">
      <c r="B65" s="47" t="s">
        <v>19</v>
      </c>
      <c r="C65" s="48"/>
      <c r="D65" s="48"/>
      <c r="E65" s="48"/>
      <c r="F65" s="48"/>
      <c r="G65" s="185"/>
      <c r="H65" s="185"/>
      <c r="I65" s="185"/>
      <c r="J65" s="49"/>
      <c r="K65" s="50"/>
    </row>
    <row r="66" spans="1:22" ht="17.25" customHeight="1">
      <c r="B66" s="47" t="s">
        <v>22</v>
      </c>
      <c r="C66" s="48"/>
      <c r="D66" s="48"/>
      <c r="E66" s="48"/>
      <c r="F66" s="48"/>
      <c r="G66" s="109"/>
      <c r="H66" s="109"/>
      <c r="I66" s="109"/>
      <c r="J66" s="49"/>
      <c r="K66" s="52"/>
    </row>
    <row r="67" spans="1:22" ht="17.25" customHeight="1" thickBot="1">
      <c r="B67" s="53" t="s">
        <v>23</v>
      </c>
      <c r="C67" s="54"/>
      <c r="D67" s="54"/>
      <c r="E67" s="54"/>
      <c r="F67" s="54"/>
      <c r="G67" s="55"/>
      <c r="H67" s="55"/>
      <c r="I67" s="55"/>
      <c r="J67" s="56"/>
      <c r="K67" s="57"/>
    </row>
    <row r="68" spans="1:22" s="6" customFormat="1" ht="28.5" customHeight="1" thickBot="1">
      <c r="A68" s="127"/>
      <c r="B68" s="186" t="s">
        <v>48</v>
      </c>
      <c r="C68" s="187"/>
      <c r="D68" s="187"/>
      <c r="E68" s="187"/>
      <c r="F68" s="187"/>
      <c r="G68" s="187"/>
      <c r="H68" s="187"/>
      <c r="I68" s="188"/>
      <c r="J68" s="188"/>
      <c r="K68" s="189"/>
      <c r="L68" s="2"/>
      <c r="M68" s="2"/>
      <c r="N68" s="2"/>
      <c r="O68" s="2"/>
      <c r="P68" s="2"/>
      <c r="Q68" s="1"/>
      <c r="R68" s="1"/>
      <c r="S68" s="2"/>
      <c r="T68" s="2"/>
      <c r="U68" s="2"/>
      <c r="V68" s="2"/>
    </row>
    <row r="69" spans="1:22" s="6" customFormat="1" ht="34.5" thickBot="1">
      <c r="A69" s="128" t="s">
        <v>7</v>
      </c>
      <c r="B69" s="111" t="s">
        <v>8</v>
      </c>
      <c r="C69" s="17" t="s">
        <v>9</v>
      </c>
      <c r="D69" s="17" t="s">
        <v>10</v>
      </c>
      <c r="E69" s="18" t="s">
        <v>11</v>
      </c>
      <c r="F69" s="17" t="s">
        <v>12</v>
      </c>
      <c r="G69" s="17" t="s">
        <v>13</v>
      </c>
      <c r="H69" s="19" t="s">
        <v>14</v>
      </c>
      <c r="I69" s="20" t="s">
        <v>15</v>
      </c>
      <c r="J69" s="108" t="s">
        <v>16</v>
      </c>
      <c r="K69" s="108" t="s">
        <v>17</v>
      </c>
      <c r="L69" s="2"/>
      <c r="M69" s="2"/>
      <c r="N69" s="2"/>
      <c r="O69" s="2"/>
      <c r="P69" s="2"/>
      <c r="Q69" s="1"/>
      <c r="R69" s="1"/>
      <c r="S69" s="2"/>
      <c r="T69" s="2"/>
      <c r="U69" s="2"/>
      <c r="V69" s="2"/>
    </row>
    <row r="70" spans="1:22" s="6" customFormat="1" ht="17.25" customHeight="1">
      <c r="A70" s="132"/>
      <c r="B70" s="31"/>
      <c r="C70" s="23"/>
      <c r="D70" s="23"/>
      <c r="E70" s="32"/>
      <c r="F70" s="33"/>
      <c r="G70" s="34"/>
      <c r="H70" s="27">
        <f>((((G70-F70+1)))*E70)</f>
        <v>0</v>
      </c>
      <c r="I70" s="28"/>
      <c r="J70" s="29"/>
      <c r="K70" s="30"/>
      <c r="L70" s="2"/>
      <c r="M70" s="2"/>
      <c r="N70" s="2"/>
      <c r="O70" s="2"/>
      <c r="P70" s="2"/>
      <c r="Q70" s="1"/>
      <c r="R70" s="1"/>
      <c r="S70" s="2"/>
      <c r="T70" s="2"/>
      <c r="U70" s="2"/>
      <c r="V70" s="2"/>
    </row>
    <row r="71" spans="1:22" s="6" customFormat="1" ht="17.25" customHeight="1">
      <c r="A71" s="132"/>
      <c r="B71" s="31"/>
      <c r="C71" s="31"/>
      <c r="D71" s="31"/>
      <c r="E71" s="32"/>
      <c r="F71" s="33"/>
      <c r="G71" s="34"/>
      <c r="H71" s="27">
        <f t="shared" ref="H71:H76" si="4">((((G71-F71+1)))*E71)</f>
        <v>0</v>
      </c>
      <c r="I71" s="35"/>
      <c r="J71" s="36"/>
      <c r="K71" s="30"/>
      <c r="L71" s="2"/>
      <c r="M71" s="2"/>
      <c r="N71" s="2"/>
      <c r="O71" s="2"/>
      <c r="P71" s="2"/>
      <c r="Q71" s="1"/>
      <c r="R71" s="1"/>
      <c r="S71" s="2"/>
      <c r="T71" s="2"/>
      <c r="U71" s="2"/>
      <c r="V71" s="2"/>
    </row>
    <row r="72" spans="1:22" s="6" customFormat="1" ht="17.25" customHeight="1">
      <c r="A72" s="132"/>
      <c r="B72" s="31"/>
      <c r="C72" s="31"/>
      <c r="D72" s="31"/>
      <c r="E72" s="32"/>
      <c r="F72" s="33"/>
      <c r="G72" s="34"/>
      <c r="H72" s="27">
        <f t="shared" si="4"/>
        <v>0</v>
      </c>
      <c r="I72" s="35"/>
      <c r="J72" s="36"/>
      <c r="K72" s="30"/>
      <c r="L72" s="2"/>
      <c r="M72" s="2"/>
      <c r="N72" s="2"/>
      <c r="O72" s="2"/>
      <c r="P72" s="2"/>
      <c r="Q72" s="1"/>
      <c r="R72" s="1"/>
      <c r="S72" s="2"/>
      <c r="T72" s="2"/>
      <c r="U72" s="2"/>
      <c r="V72" s="2"/>
    </row>
    <row r="73" spans="1:22" s="6" customFormat="1" ht="17.25" customHeight="1">
      <c r="A73" s="132"/>
      <c r="B73" s="31"/>
      <c r="C73" s="31"/>
      <c r="D73" s="31"/>
      <c r="E73" s="32"/>
      <c r="F73" s="33"/>
      <c r="G73" s="34"/>
      <c r="H73" s="27">
        <f t="shared" si="4"/>
        <v>0</v>
      </c>
      <c r="I73" s="35"/>
      <c r="J73" s="36"/>
      <c r="K73" s="30"/>
      <c r="L73" s="2"/>
      <c r="M73" s="2"/>
      <c r="N73" s="2"/>
      <c r="O73" s="2"/>
      <c r="P73" s="2"/>
      <c r="Q73" s="1"/>
      <c r="R73" s="1"/>
      <c r="S73" s="2"/>
      <c r="T73" s="2"/>
      <c r="U73" s="2"/>
      <c r="V73" s="2"/>
    </row>
    <row r="74" spans="1:22" s="6" customFormat="1" ht="17.25" customHeight="1">
      <c r="A74" s="132"/>
      <c r="B74" s="31"/>
      <c r="C74" s="31"/>
      <c r="D74" s="31"/>
      <c r="E74" s="32"/>
      <c r="F74" s="33"/>
      <c r="G74" s="34"/>
      <c r="H74" s="27">
        <f t="shared" si="4"/>
        <v>0</v>
      </c>
      <c r="I74" s="35"/>
      <c r="J74" s="36"/>
      <c r="K74" s="30"/>
      <c r="L74" s="2"/>
      <c r="M74" s="2"/>
      <c r="N74" s="2"/>
      <c r="O74" s="2"/>
      <c r="P74" s="2"/>
      <c r="Q74" s="1"/>
      <c r="R74" s="1"/>
      <c r="S74" s="2"/>
      <c r="T74" s="2"/>
      <c r="U74" s="2"/>
      <c r="V74" s="2"/>
    </row>
    <row r="75" spans="1:22" s="6" customFormat="1" ht="17.25" customHeight="1">
      <c r="A75" s="132"/>
      <c r="B75" s="31"/>
      <c r="C75" s="31"/>
      <c r="D75" s="31"/>
      <c r="E75" s="32"/>
      <c r="F75" s="33"/>
      <c r="G75" s="34"/>
      <c r="H75" s="27">
        <f t="shared" si="4"/>
        <v>0</v>
      </c>
      <c r="I75" s="35"/>
      <c r="J75" s="36"/>
      <c r="K75" s="30"/>
      <c r="L75" s="2"/>
      <c r="M75" s="2"/>
      <c r="N75" s="2"/>
      <c r="O75" s="2"/>
      <c r="P75" s="2"/>
      <c r="Q75" s="1"/>
      <c r="R75" s="1"/>
      <c r="S75" s="2"/>
      <c r="T75" s="2"/>
      <c r="U75" s="2"/>
      <c r="V75" s="2"/>
    </row>
    <row r="76" spans="1:22" s="6" customFormat="1" ht="17.25" customHeight="1">
      <c r="A76" s="132"/>
      <c r="B76" s="31"/>
      <c r="C76" s="31"/>
      <c r="D76" s="31"/>
      <c r="E76" s="32"/>
      <c r="F76" s="33"/>
      <c r="G76" s="34"/>
      <c r="H76" s="27">
        <f t="shared" si="4"/>
        <v>0</v>
      </c>
      <c r="I76" s="37"/>
      <c r="J76" s="38"/>
      <c r="K76" s="39"/>
      <c r="L76" s="2"/>
      <c r="M76" s="2"/>
      <c r="N76" s="2"/>
      <c r="O76" s="2"/>
      <c r="P76" s="2"/>
      <c r="Q76" s="1"/>
      <c r="R76" s="1"/>
      <c r="S76" s="2"/>
      <c r="T76" s="2"/>
      <c r="U76" s="2"/>
      <c r="V76" s="2"/>
    </row>
    <row r="77" spans="1:22" s="6" customFormat="1" ht="17.25" customHeight="1" thickBot="1">
      <c r="A77" s="190" t="s">
        <v>18</v>
      </c>
      <c r="B77" s="190"/>
      <c r="C77" s="190"/>
      <c r="D77" s="190"/>
      <c r="E77" s="190"/>
      <c r="F77" s="190"/>
      <c r="G77" s="191"/>
      <c r="H77" s="40">
        <f>SUM(H70:H76)</f>
        <v>0</v>
      </c>
      <c r="I77" s="41" t="str">
        <f>IF(H77&gt;=30,H77/30,"0")</f>
        <v>0</v>
      </c>
      <c r="J77" s="42">
        <f>IF(I77&lt;1,"0",(ROUNDDOWN(I77,0))*0.022)</f>
        <v>0</v>
      </c>
      <c r="K77" s="43"/>
      <c r="L77" s="2"/>
      <c r="M77" s="2"/>
      <c r="N77" s="2"/>
      <c r="O77" s="2"/>
      <c r="P77" s="2"/>
      <c r="Q77" s="1"/>
      <c r="R77" s="1"/>
      <c r="S77" s="2"/>
      <c r="T77" s="2"/>
      <c r="U77" s="2"/>
      <c r="V77" s="2"/>
    </row>
    <row r="78" spans="1:22" ht="17.25" customHeight="1" thickBot="1">
      <c r="A78" s="131"/>
      <c r="B78" s="44"/>
      <c r="C78" s="44"/>
      <c r="D78" s="44"/>
      <c r="E78" s="44"/>
      <c r="F78" s="44"/>
      <c r="G78" s="182" t="s">
        <v>38</v>
      </c>
      <c r="H78" s="183"/>
      <c r="I78" s="184"/>
      <c r="J78" s="45">
        <f>IF(SUM(J68:J77)&gt;60,"60,00",SUM(J68:J77))</f>
        <v>0</v>
      </c>
      <c r="K78" s="46"/>
    </row>
    <row r="79" spans="1:22" ht="17.25" customHeight="1">
      <c r="B79" s="47" t="s">
        <v>19</v>
      </c>
      <c r="C79" s="48"/>
      <c r="D79" s="48"/>
      <c r="E79" s="48"/>
      <c r="F79" s="48"/>
      <c r="G79" s="185"/>
      <c r="H79" s="185"/>
      <c r="I79" s="185"/>
      <c r="J79" s="49"/>
      <c r="K79" s="50"/>
    </row>
    <row r="80" spans="1:22" ht="17.25" customHeight="1">
      <c r="B80" s="47" t="s">
        <v>22</v>
      </c>
      <c r="C80" s="48"/>
      <c r="D80" s="48"/>
      <c r="E80" s="48"/>
      <c r="F80" s="48"/>
      <c r="G80" s="109"/>
      <c r="H80" s="109"/>
      <c r="I80" s="109"/>
      <c r="J80" s="49"/>
      <c r="K80" s="52"/>
    </row>
    <row r="81" spans="1:22" ht="17.25" customHeight="1" thickBot="1">
      <c r="B81" s="53" t="s">
        <v>23</v>
      </c>
      <c r="C81" s="54"/>
      <c r="D81" s="54"/>
      <c r="E81" s="54"/>
      <c r="F81" s="54"/>
      <c r="G81" s="55"/>
      <c r="H81" s="55"/>
      <c r="I81" s="55"/>
      <c r="J81" s="56"/>
      <c r="K81" s="57"/>
    </row>
    <row r="82" spans="1:22" ht="17.25" customHeight="1" thickBot="1">
      <c r="B82" s="62"/>
      <c r="C82" s="164" t="s">
        <v>101</v>
      </c>
      <c r="D82" s="165"/>
      <c r="E82" s="165"/>
      <c r="F82" s="165"/>
      <c r="G82" s="165"/>
      <c r="H82" s="165"/>
      <c r="I82" s="166"/>
      <c r="J82" s="45">
        <f>IF((J21+J35+J50+J64+J78)&gt;60,"60,00",(J21+J35+J50+J64+J78))</f>
        <v>0</v>
      </c>
      <c r="K82" s="63"/>
    </row>
    <row r="83" spans="1:22" ht="17.25" customHeight="1" thickBot="1">
      <c r="B83" s="47"/>
      <c r="C83" s="48"/>
      <c r="D83" s="48"/>
      <c r="E83" s="48"/>
      <c r="F83" s="48"/>
      <c r="G83" s="48"/>
      <c r="H83" s="58"/>
      <c r="I83" s="59"/>
      <c r="J83" s="60"/>
      <c r="K83" s="61"/>
    </row>
    <row r="84" spans="1:22" s="6" customFormat="1" ht="15.75" thickBot="1">
      <c r="A84" s="127"/>
      <c r="B84" s="204" t="s">
        <v>49</v>
      </c>
      <c r="C84" s="205"/>
      <c r="D84" s="205"/>
      <c r="E84" s="205"/>
      <c r="F84" s="205"/>
      <c r="G84" s="205"/>
      <c r="H84" s="205"/>
      <c r="I84" s="205"/>
      <c r="J84" s="205"/>
      <c r="K84" s="206"/>
      <c r="L84" s="2"/>
      <c r="M84" s="2"/>
      <c r="N84" s="2"/>
      <c r="O84" s="2"/>
      <c r="P84" s="2"/>
      <c r="Q84" s="1"/>
      <c r="R84" s="1"/>
      <c r="S84" s="2"/>
      <c r="T84" s="2"/>
      <c r="U84" s="2"/>
      <c r="V84" s="2"/>
    </row>
    <row r="85" spans="1:22" ht="48" customHeight="1" thickBot="1">
      <c r="B85" s="192" t="s">
        <v>50</v>
      </c>
      <c r="C85" s="193"/>
      <c r="D85" s="193"/>
      <c r="E85" s="193"/>
      <c r="F85" s="193"/>
      <c r="G85" s="193"/>
      <c r="H85" s="193"/>
      <c r="I85" s="193"/>
      <c r="J85" s="193"/>
      <c r="K85" s="194"/>
      <c r="M85" s="2" t="str">
        <f>IF(G87&gt;1,"G87*0,20",IF(G87=0,"0,00","0,00"))</f>
        <v>0,00</v>
      </c>
      <c r="O85" s="2" t="s">
        <v>24</v>
      </c>
    </row>
    <row r="86" spans="1:22" ht="34.5" thickBot="1">
      <c r="A86" s="133" t="s">
        <v>7</v>
      </c>
      <c r="B86" s="208" t="s">
        <v>25</v>
      </c>
      <c r="C86" s="208"/>
      <c r="D86" s="208"/>
      <c r="E86" s="221" t="s">
        <v>26</v>
      </c>
      <c r="F86" s="222"/>
      <c r="G86" s="64" t="s">
        <v>27</v>
      </c>
      <c r="H86" s="65"/>
      <c r="I86" s="59"/>
      <c r="J86" s="66" t="s">
        <v>16</v>
      </c>
      <c r="K86" s="223" t="s">
        <v>17</v>
      </c>
      <c r="M86" s="2" t="s">
        <v>51</v>
      </c>
    </row>
    <row r="87" spans="1:22" ht="15">
      <c r="A87" s="134"/>
      <c r="B87" s="145"/>
      <c r="C87" s="146"/>
      <c r="D87" s="147"/>
      <c r="E87" s="148"/>
      <c r="F87" s="149"/>
      <c r="G87" s="67"/>
      <c r="H87" s="58"/>
      <c r="I87" s="59"/>
      <c r="J87" s="68">
        <f>G87*0.2</f>
        <v>0</v>
      </c>
      <c r="K87" s="224"/>
    </row>
    <row r="88" spans="1:22" ht="15">
      <c r="A88" s="134"/>
      <c r="B88" s="145"/>
      <c r="C88" s="146"/>
      <c r="D88" s="147"/>
      <c r="E88" s="148"/>
      <c r="F88" s="149"/>
      <c r="G88" s="67"/>
      <c r="H88" s="58"/>
      <c r="I88" s="59"/>
      <c r="J88" s="68">
        <f t="shared" ref="J88:J103" si="5">G88*0.2</f>
        <v>0</v>
      </c>
      <c r="K88" s="69"/>
      <c r="L88" s="105"/>
      <c r="M88" s="2" t="s">
        <v>28</v>
      </c>
    </row>
    <row r="89" spans="1:22" ht="15">
      <c r="A89" s="134"/>
      <c r="B89" s="145"/>
      <c r="C89" s="146"/>
      <c r="D89" s="147"/>
      <c r="E89" s="148"/>
      <c r="F89" s="149"/>
      <c r="G89" s="67"/>
      <c r="H89" s="58"/>
      <c r="I89" s="59"/>
      <c r="J89" s="68">
        <f t="shared" si="5"/>
        <v>0</v>
      </c>
      <c r="K89" s="69"/>
      <c r="M89" s="2" t="s">
        <v>29</v>
      </c>
    </row>
    <row r="90" spans="1:22" ht="15">
      <c r="A90" s="134"/>
      <c r="B90" s="145"/>
      <c r="C90" s="146"/>
      <c r="D90" s="147"/>
      <c r="E90" s="148"/>
      <c r="F90" s="149"/>
      <c r="G90" s="67"/>
      <c r="H90" s="58"/>
      <c r="I90" s="59"/>
      <c r="J90" s="68">
        <f t="shared" si="5"/>
        <v>0</v>
      </c>
      <c r="K90" s="69"/>
      <c r="M90" s="2" t="s">
        <v>30</v>
      </c>
    </row>
    <row r="91" spans="1:22" ht="15">
      <c r="A91" s="134"/>
      <c r="B91" s="145"/>
      <c r="C91" s="146"/>
      <c r="D91" s="147"/>
      <c r="E91" s="148"/>
      <c r="F91" s="149"/>
      <c r="G91" s="67"/>
      <c r="H91" s="58"/>
      <c r="I91" s="59"/>
      <c r="J91" s="68">
        <f t="shared" si="5"/>
        <v>0</v>
      </c>
      <c r="K91" s="69"/>
      <c r="M91" s="2" t="s">
        <v>31</v>
      </c>
    </row>
    <row r="92" spans="1:22" ht="15">
      <c r="A92" s="134"/>
      <c r="B92" s="145"/>
      <c r="C92" s="146"/>
      <c r="D92" s="147"/>
      <c r="E92" s="148"/>
      <c r="F92" s="149"/>
      <c r="G92" s="67"/>
      <c r="H92" s="58"/>
      <c r="I92" s="59"/>
      <c r="J92" s="68">
        <f t="shared" si="5"/>
        <v>0</v>
      </c>
      <c r="K92" s="69"/>
      <c r="M92" s="2" t="s">
        <v>32</v>
      </c>
    </row>
    <row r="93" spans="1:22" ht="15">
      <c r="A93" s="134"/>
      <c r="B93" s="145"/>
      <c r="C93" s="146"/>
      <c r="D93" s="147"/>
      <c r="E93" s="148"/>
      <c r="F93" s="149"/>
      <c r="G93" s="67"/>
      <c r="H93" s="58"/>
      <c r="I93" s="59"/>
      <c r="J93" s="68">
        <f t="shared" si="5"/>
        <v>0</v>
      </c>
      <c r="K93" s="69"/>
    </row>
    <row r="94" spans="1:22" ht="15">
      <c r="A94" s="134"/>
      <c r="B94" s="145"/>
      <c r="C94" s="146"/>
      <c r="D94" s="147"/>
      <c r="E94" s="148"/>
      <c r="F94" s="149"/>
      <c r="G94" s="67"/>
      <c r="H94" s="58"/>
      <c r="I94" s="59"/>
      <c r="J94" s="68">
        <f t="shared" si="5"/>
        <v>0</v>
      </c>
      <c r="K94" s="69"/>
    </row>
    <row r="95" spans="1:22" ht="15">
      <c r="A95" s="134"/>
      <c r="B95" s="145"/>
      <c r="C95" s="146"/>
      <c r="D95" s="147"/>
      <c r="E95" s="148"/>
      <c r="F95" s="149"/>
      <c r="G95" s="67"/>
      <c r="H95" s="58"/>
      <c r="I95" s="59"/>
      <c r="J95" s="68">
        <f t="shared" si="5"/>
        <v>0</v>
      </c>
      <c r="K95" s="69"/>
    </row>
    <row r="96" spans="1:22" ht="15">
      <c r="A96" s="134"/>
      <c r="B96" s="145"/>
      <c r="C96" s="146"/>
      <c r="D96" s="147"/>
      <c r="E96" s="148"/>
      <c r="F96" s="149"/>
      <c r="G96" s="67"/>
      <c r="H96" s="58"/>
      <c r="I96" s="59"/>
      <c r="J96" s="68">
        <f t="shared" si="5"/>
        <v>0</v>
      </c>
      <c r="K96" s="69"/>
    </row>
    <row r="97" spans="1:15" ht="15">
      <c r="A97" s="134"/>
      <c r="B97" s="145"/>
      <c r="C97" s="146"/>
      <c r="D97" s="147"/>
      <c r="E97" s="148"/>
      <c r="F97" s="149"/>
      <c r="G97" s="67"/>
      <c r="H97" s="58"/>
      <c r="I97" s="59"/>
      <c r="J97" s="68">
        <f t="shared" si="5"/>
        <v>0</v>
      </c>
      <c r="K97" s="69"/>
    </row>
    <row r="98" spans="1:15" ht="15">
      <c r="A98" s="134"/>
      <c r="B98" s="145"/>
      <c r="C98" s="146"/>
      <c r="D98" s="147"/>
      <c r="E98" s="148"/>
      <c r="F98" s="149"/>
      <c r="G98" s="67"/>
      <c r="H98" s="58"/>
      <c r="I98" s="59"/>
      <c r="J98" s="68">
        <f t="shared" si="5"/>
        <v>0</v>
      </c>
      <c r="K98" s="69"/>
    </row>
    <row r="99" spans="1:15" ht="15" customHeight="1">
      <c r="A99" s="134"/>
      <c r="B99" s="145"/>
      <c r="C99" s="146"/>
      <c r="D99" s="147"/>
      <c r="E99" s="148"/>
      <c r="F99" s="149"/>
      <c r="G99" s="67"/>
      <c r="H99" s="58"/>
      <c r="I99" s="59"/>
      <c r="J99" s="68">
        <f t="shared" si="5"/>
        <v>0</v>
      </c>
      <c r="K99" s="69"/>
    </row>
    <row r="100" spans="1:15" ht="15" customHeight="1">
      <c r="A100" s="134"/>
      <c r="B100" s="145"/>
      <c r="C100" s="146"/>
      <c r="D100" s="147"/>
      <c r="E100" s="148"/>
      <c r="F100" s="149"/>
      <c r="G100" s="67"/>
      <c r="H100" s="58"/>
      <c r="I100" s="59"/>
      <c r="J100" s="68">
        <f t="shared" si="5"/>
        <v>0</v>
      </c>
      <c r="K100" s="69"/>
    </row>
    <row r="101" spans="1:15" ht="15" customHeight="1">
      <c r="A101" s="134"/>
      <c r="B101" s="145"/>
      <c r="C101" s="146"/>
      <c r="D101" s="147"/>
      <c r="E101" s="148"/>
      <c r="F101" s="149"/>
      <c r="G101" s="67"/>
      <c r="H101" s="58"/>
      <c r="I101" s="59"/>
      <c r="J101" s="68">
        <f t="shared" si="5"/>
        <v>0</v>
      </c>
      <c r="K101" s="69"/>
      <c r="L101" s="105"/>
    </row>
    <row r="102" spans="1:15" ht="15" customHeight="1">
      <c r="A102" s="134"/>
      <c r="B102" s="145"/>
      <c r="C102" s="146"/>
      <c r="D102" s="147"/>
      <c r="E102" s="148"/>
      <c r="F102" s="149"/>
      <c r="G102" s="67"/>
      <c r="H102" s="58"/>
      <c r="I102" s="59"/>
      <c r="J102" s="68">
        <f t="shared" si="5"/>
        <v>0</v>
      </c>
      <c r="K102" s="69"/>
      <c r="M102" s="2" t="s">
        <v>102</v>
      </c>
    </row>
    <row r="103" spans="1:15" ht="15" customHeight="1" thickBot="1">
      <c r="A103" s="134"/>
      <c r="B103" s="145"/>
      <c r="C103" s="146"/>
      <c r="D103" s="147"/>
      <c r="E103" s="148"/>
      <c r="F103" s="149"/>
      <c r="G103" s="67"/>
      <c r="H103" s="58"/>
      <c r="I103" s="59"/>
      <c r="J103" s="68">
        <f t="shared" si="5"/>
        <v>0</v>
      </c>
      <c r="K103" s="69"/>
      <c r="M103" s="2" t="s">
        <v>52</v>
      </c>
    </row>
    <row r="104" spans="1:15" ht="15" customHeight="1" thickBot="1">
      <c r="B104" s="62"/>
      <c r="C104" s="48"/>
      <c r="D104" s="48"/>
      <c r="E104" s="48"/>
      <c r="F104" s="48"/>
      <c r="G104" s="213" t="s">
        <v>33</v>
      </c>
      <c r="H104" s="213"/>
      <c r="I104" s="213"/>
      <c r="J104" s="45">
        <f>IF((J87+J88+J89+J90+J91+J92++J93+J94+J95+J96+J97+J98+J99+J100+J101+J102+J103)&gt;28,"28,00",(J87+J88+J89+J90+J91+J92+J93+J94+J95+J96+J97+J98+J99+J100+J101+J102+J103))</f>
        <v>0</v>
      </c>
      <c r="K104" s="63"/>
      <c r="M104" s="2" t="s">
        <v>53</v>
      </c>
    </row>
    <row r="105" spans="1:15" ht="15.75" thickBot="1">
      <c r="A105" s="135"/>
      <c r="B105" s="174" t="s">
        <v>64</v>
      </c>
      <c r="C105" s="175"/>
      <c r="D105" s="175"/>
      <c r="E105" s="175"/>
      <c r="F105" s="175"/>
      <c r="G105" s="175"/>
      <c r="H105" s="175"/>
      <c r="I105" s="175"/>
      <c r="J105" s="175"/>
      <c r="K105" s="176"/>
      <c r="M105" s="2" t="s">
        <v>54</v>
      </c>
      <c r="O105" s="2" t="s">
        <v>24</v>
      </c>
    </row>
    <row r="106" spans="1:15" ht="50.25" customHeight="1" thickBot="1">
      <c r="A106" s="133" t="s">
        <v>7</v>
      </c>
      <c r="B106" s="214" t="s">
        <v>58</v>
      </c>
      <c r="C106" s="215"/>
      <c r="D106" s="215"/>
      <c r="E106" s="215"/>
      <c r="F106" s="215"/>
      <c r="G106" s="215"/>
      <c r="H106" s="215"/>
      <c r="I106" s="216"/>
      <c r="J106" s="75"/>
      <c r="K106" s="76"/>
      <c r="M106" s="2" t="s">
        <v>55</v>
      </c>
    </row>
    <row r="107" spans="1:15" ht="15" customHeight="1" thickBot="1">
      <c r="A107" s="136"/>
      <c r="B107" s="219"/>
      <c r="C107" s="219"/>
      <c r="D107" s="219"/>
      <c r="E107" s="220"/>
      <c r="F107" s="72"/>
      <c r="G107" s="73"/>
      <c r="H107" s="74"/>
      <c r="I107" s="74"/>
      <c r="J107" s="68" t="b">
        <f>IF(B107="Educació Secundària Obligatòria","1,00",IF(B107="Formació Professional Bàsica","1,50",IF(B107="Formacio Professional de grau mitja o Batxiller","2,00",IF(B107="Formació Professional de grau superior","2,50",IF(B107="Diplomatura","3,00",IF(B107="Grau","3,50",IF(B107="Llicenciatura","4,00",IF(B107="Màster universitari oficial","4,50",IF(B107="Doctorat","5,00")))))))))</f>
        <v>0</v>
      </c>
      <c r="K107" s="76"/>
      <c r="M107" s="2" t="s">
        <v>56</v>
      </c>
    </row>
    <row r="108" spans="1:15" ht="15" hidden="1" customHeight="1">
      <c r="A108" s="137"/>
      <c r="B108" s="217"/>
      <c r="C108" s="217"/>
      <c r="D108" s="217"/>
      <c r="E108" s="218"/>
      <c r="F108" s="72"/>
      <c r="G108" s="73"/>
      <c r="H108" s="74"/>
      <c r="I108" s="74"/>
      <c r="J108" s="68"/>
      <c r="K108" s="76"/>
      <c r="M108" s="2" t="s">
        <v>57</v>
      </c>
    </row>
    <row r="109" spans="1:15" ht="15" hidden="1" customHeight="1" thickBot="1">
      <c r="A109" s="137"/>
      <c r="B109" s="217"/>
      <c r="C109" s="217"/>
      <c r="D109" s="217"/>
      <c r="E109" s="218"/>
      <c r="F109" s="72"/>
      <c r="G109" s="73"/>
      <c r="H109" s="74"/>
      <c r="I109" s="74"/>
      <c r="J109" s="68"/>
      <c r="K109" s="76"/>
      <c r="M109" s="2" t="s">
        <v>65</v>
      </c>
    </row>
    <row r="110" spans="1:15" ht="17.25" customHeight="1" thickBot="1">
      <c r="A110" s="138"/>
      <c r="B110" s="78"/>
      <c r="C110" s="71"/>
      <c r="D110" s="71"/>
      <c r="E110" s="71"/>
      <c r="F110" s="79"/>
      <c r="G110" s="182" t="s">
        <v>34</v>
      </c>
      <c r="H110" s="183"/>
      <c r="I110" s="184"/>
      <c r="J110" s="77">
        <f>IF((J107+J108+J109)&gt;5,"5,00",(J108+J109+J107))</f>
        <v>0</v>
      </c>
      <c r="K110" s="80"/>
      <c r="M110" s="2" t="s">
        <v>66</v>
      </c>
    </row>
    <row r="111" spans="1:15" ht="15" customHeight="1">
      <c r="A111" s="139"/>
      <c r="B111" s="48"/>
      <c r="C111" s="48"/>
      <c r="D111" s="48"/>
      <c r="E111" s="48"/>
      <c r="F111" s="48"/>
      <c r="G111" s="81"/>
      <c r="H111" s="81"/>
      <c r="I111" s="81"/>
      <c r="J111" s="82"/>
      <c r="K111" s="70"/>
      <c r="M111" s="1"/>
    </row>
    <row r="112" spans="1:15" ht="15" customHeight="1" thickBot="1">
      <c r="A112" s="140"/>
      <c r="B112" s="161" t="s">
        <v>59</v>
      </c>
      <c r="C112" s="162"/>
      <c r="D112" s="83"/>
      <c r="E112" s="84"/>
      <c r="F112" s="48"/>
      <c r="G112" s="85"/>
      <c r="H112" s="86"/>
      <c r="I112" s="59"/>
      <c r="J112" s="156" t="s">
        <v>16</v>
      </c>
      <c r="K112" s="158" t="s">
        <v>17</v>
      </c>
      <c r="M112" s="106"/>
      <c r="N112" s="107"/>
    </row>
    <row r="113" spans="1:18" s="48" customFormat="1" ht="24" customHeight="1" thickBot="1">
      <c r="A113" s="133" t="s">
        <v>7</v>
      </c>
      <c r="B113" s="110" t="s">
        <v>39</v>
      </c>
      <c r="C113" s="110" t="s">
        <v>40</v>
      </c>
      <c r="D113" s="87"/>
      <c r="E113" s="87"/>
      <c r="F113" s="87"/>
      <c r="G113" s="87"/>
      <c r="H113" s="87"/>
      <c r="I113" s="87"/>
      <c r="J113" s="157"/>
      <c r="K113" s="159"/>
      <c r="Q113" s="88"/>
      <c r="R113" s="88"/>
    </row>
    <row r="114" spans="1:18" s="48" customFormat="1" ht="21.75" customHeight="1" thickBot="1">
      <c r="A114" s="141"/>
      <c r="B114" s="31"/>
      <c r="C114" s="31"/>
      <c r="D114" s="87"/>
      <c r="E114" s="87"/>
      <c r="F114" s="87"/>
      <c r="G114" s="87"/>
      <c r="H114" s="87"/>
      <c r="I114" s="87"/>
      <c r="J114" s="68" t="b">
        <f>IF(C114="Nivell A2","2,00",IF(C114="Nivell B1","4,00",IF(C114="Nivell B2","6,00",IF(C114="Nivell C1","8,00",IF(C114="Nivell C2","10,00")))))</f>
        <v>0</v>
      </c>
      <c r="K114" s="69"/>
      <c r="L114" s="2"/>
      <c r="M114" s="2"/>
      <c r="N114" s="106" t="s">
        <v>86</v>
      </c>
      <c r="Q114" s="88"/>
      <c r="R114" s="88"/>
    </row>
    <row r="115" spans="1:18" s="48" customFormat="1" ht="21.75" hidden="1" customHeight="1">
      <c r="A115" s="141"/>
      <c r="B115" s="31"/>
      <c r="C115" s="31"/>
      <c r="D115" s="87"/>
      <c r="E115" s="87"/>
      <c r="F115" s="87"/>
      <c r="G115" s="87"/>
      <c r="H115" s="87"/>
      <c r="I115" s="87"/>
      <c r="J115" s="68" t="b">
        <f t="shared" ref="J115:J118" si="6">IF(C115="A2","0,20",IF(C115="B1","0,30",IF(C115="B2","0,40",IF(C115="C1","0,65",IF(C115="C2","0,75")))))</f>
        <v>0</v>
      </c>
      <c r="K115" s="69"/>
      <c r="L115" s="2"/>
      <c r="M115" s="2"/>
      <c r="N115" s="106" t="s">
        <v>87</v>
      </c>
      <c r="Q115" s="88"/>
      <c r="R115" s="88"/>
    </row>
    <row r="116" spans="1:18" s="48" customFormat="1" ht="17.25" hidden="1" customHeight="1">
      <c r="A116" s="130"/>
      <c r="B116" s="31"/>
      <c r="C116" s="31"/>
      <c r="D116" s="87"/>
      <c r="E116" s="87"/>
      <c r="F116" s="87"/>
      <c r="G116" s="87"/>
      <c r="H116" s="87"/>
      <c r="I116" s="87"/>
      <c r="J116" s="68" t="b">
        <f t="shared" si="6"/>
        <v>0</v>
      </c>
      <c r="K116" s="69"/>
      <c r="L116" s="106"/>
      <c r="M116" s="2"/>
      <c r="N116" s="106" t="s">
        <v>88</v>
      </c>
      <c r="Q116" s="88"/>
      <c r="R116" s="88"/>
    </row>
    <row r="117" spans="1:18" s="48" customFormat="1" ht="17.25" hidden="1" customHeight="1">
      <c r="A117" s="130"/>
      <c r="B117" s="31"/>
      <c r="C117" s="31"/>
      <c r="D117" s="87"/>
      <c r="E117" s="87"/>
      <c r="F117" s="87"/>
      <c r="G117" s="87"/>
      <c r="H117" s="87"/>
      <c r="I117" s="87"/>
      <c r="J117" s="68" t="b">
        <f t="shared" si="6"/>
        <v>0</v>
      </c>
      <c r="K117" s="69"/>
      <c r="L117" s="106"/>
      <c r="M117" s="2"/>
      <c r="N117" s="2" t="s">
        <v>89</v>
      </c>
      <c r="Q117" s="88"/>
      <c r="R117" s="88"/>
    </row>
    <row r="118" spans="1:18" s="48" customFormat="1" ht="17.25" hidden="1" customHeight="1" thickBot="1">
      <c r="A118" s="130"/>
      <c r="B118" s="31"/>
      <c r="C118" s="31"/>
      <c r="D118" s="87"/>
      <c r="E118" s="87"/>
      <c r="F118" s="87"/>
      <c r="G118" s="87"/>
      <c r="H118" s="87"/>
      <c r="I118" s="87"/>
      <c r="J118" s="68" t="b">
        <f t="shared" si="6"/>
        <v>0</v>
      </c>
      <c r="K118" s="69"/>
      <c r="L118" s="106"/>
      <c r="M118" s="2"/>
      <c r="N118" s="2" t="s">
        <v>90</v>
      </c>
      <c r="Q118" s="88"/>
      <c r="R118" s="88"/>
    </row>
    <row r="119" spans="1:18" s="48" customFormat="1" ht="17.25" customHeight="1" thickBot="1">
      <c r="A119" s="127"/>
      <c r="B119" s="1"/>
      <c r="C119" s="1"/>
      <c r="D119" s="87"/>
      <c r="E119" s="87"/>
      <c r="F119" s="87"/>
      <c r="G119" s="160" t="s">
        <v>35</v>
      </c>
      <c r="H119" s="160"/>
      <c r="I119" s="160"/>
      <c r="J119" s="45">
        <f>IF((J114+J115+J116+J117+J118)&gt;10,10,J114+J115+J116+J117+J118)</f>
        <v>0</v>
      </c>
      <c r="K119" s="89"/>
      <c r="Q119" s="88"/>
      <c r="R119" s="88"/>
    </row>
    <row r="120" spans="1:18" ht="15" customHeight="1" thickBot="1">
      <c r="A120" s="142"/>
      <c r="B120" s="163" t="s">
        <v>60</v>
      </c>
      <c r="C120" s="162"/>
      <c r="D120" s="83"/>
      <c r="E120" s="84"/>
      <c r="F120" s="48"/>
      <c r="G120" s="85"/>
      <c r="H120" s="86"/>
      <c r="I120" s="59"/>
      <c r="J120" s="156" t="s">
        <v>16</v>
      </c>
      <c r="K120" s="158" t="s">
        <v>17</v>
      </c>
      <c r="M120" s="106"/>
      <c r="N120" s="107"/>
    </row>
    <row r="121" spans="1:18" s="48" customFormat="1" ht="24" customHeight="1" thickBot="1">
      <c r="A121" s="133" t="s">
        <v>7</v>
      </c>
      <c r="B121" s="118" t="s">
        <v>39</v>
      </c>
      <c r="D121" s="110" t="s">
        <v>40</v>
      </c>
      <c r="E121" s="87"/>
      <c r="F121" s="87"/>
      <c r="G121" s="87"/>
      <c r="H121" s="87"/>
      <c r="I121" s="87"/>
      <c r="J121" s="157"/>
      <c r="K121" s="159"/>
      <c r="Q121" s="88"/>
      <c r="R121" s="88"/>
    </row>
    <row r="122" spans="1:18" s="48" customFormat="1" ht="21.75" customHeight="1">
      <c r="A122" s="141"/>
      <c r="B122" s="31"/>
      <c r="C122" s="31"/>
      <c r="D122" s="120"/>
      <c r="E122" s="179"/>
      <c r="F122" s="180"/>
      <c r="G122" s="180"/>
      <c r="H122" s="181"/>
      <c r="I122" s="121"/>
      <c r="J122" s="122" t="str">
        <f>IF(D122="01 - Nivell A2","0,50",IF(D122="02 - Nivell B1","2,00",IF(D122="03 - Nivell B2","3,00",IF(D122="04 - Nivell C1","4,00",IF(D122="05 - Nivell C2","5,00","0,00")))))</f>
        <v>0,00</v>
      </c>
      <c r="K122" s="69"/>
      <c r="L122" s="2"/>
      <c r="M122" s="2"/>
      <c r="N122" s="106" t="s">
        <v>91</v>
      </c>
      <c r="Q122" s="88"/>
      <c r="R122" s="88"/>
    </row>
    <row r="123" spans="1:18" s="48" customFormat="1" ht="21.75" customHeight="1">
      <c r="A123" s="141"/>
      <c r="B123" s="31"/>
      <c r="C123" s="31"/>
      <c r="D123" s="120"/>
      <c r="E123" s="123"/>
      <c r="F123" s="124"/>
      <c r="G123" s="124"/>
      <c r="H123" s="125"/>
      <c r="I123" s="121"/>
      <c r="J123" s="122" t="str">
        <f t="shared" ref="J123:J125" si="7">IF(D123="01 - Nivell A2","0,50",IF(D123="02 - Nivell B1","2,00",IF(D123="03 - Nivell B2","3,00",IF(D123="04 - Nivell C1","4,00",IF(D123="05 - Nivell C2","5,00","0,00")))))</f>
        <v>0,00</v>
      </c>
      <c r="K123" s="69"/>
      <c r="L123" s="2"/>
      <c r="M123" s="2"/>
      <c r="N123" s="106" t="s">
        <v>95</v>
      </c>
      <c r="Q123" s="88"/>
      <c r="R123" s="88"/>
    </row>
    <row r="124" spans="1:18" s="48" customFormat="1" ht="17.25" customHeight="1">
      <c r="A124" s="130"/>
      <c r="B124" s="31"/>
      <c r="C124" s="31"/>
      <c r="D124" s="120"/>
      <c r="E124" s="179"/>
      <c r="F124" s="211"/>
      <c r="G124" s="211"/>
      <c r="H124" s="212"/>
      <c r="I124" s="121"/>
      <c r="J124" s="122" t="str">
        <f t="shared" si="7"/>
        <v>0,00</v>
      </c>
      <c r="K124" s="69"/>
      <c r="L124" s="106"/>
      <c r="M124" s="2"/>
      <c r="N124" s="106" t="s">
        <v>92</v>
      </c>
      <c r="Q124" s="88"/>
      <c r="R124" s="88"/>
    </row>
    <row r="125" spans="1:18" s="48" customFormat="1" ht="17.25" customHeight="1">
      <c r="A125" s="130"/>
      <c r="B125" s="31"/>
      <c r="C125" s="31"/>
      <c r="D125" s="120"/>
      <c r="E125" s="179"/>
      <c r="F125" s="180"/>
      <c r="G125" s="180"/>
      <c r="H125" s="181"/>
      <c r="I125" s="121"/>
      <c r="J125" s="122" t="str">
        <f t="shared" si="7"/>
        <v>0,00</v>
      </c>
      <c r="K125" s="69"/>
      <c r="L125" s="106"/>
      <c r="M125" s="2"/>
      <c r="N125" s="2" t="s">
        <v>93</v>
      </c>
      <c r="Q125" s="88"/>
      <c r="R125" s="88"/>
    </row>
    <row r="126" spans="1:18" s="48" customFormat="1" ht="17.25" customHeight="1" thickBot="1">
      <c r="A126" s="130"/>
      <c r="B126" s="31"/>
      <c r="C126" s="31"/>
      <c r="D126" s="87"/>
      <c r="E126" s="87"/>
      <c r="F126" s="87"/>
      <c r="G126" s="87"/>
      <c r="H126" s="87"/>
      <c r="I126" s="87"/>
      <c r="J126" s="68"/>
      <c r="K126" s="69"/>
      <c r="M126" s="2"/>
      <c r="N126" s="2" t="s">
        <v>94</v>
      </c>
      <c r="Q126" s="88"/>
      <c r="R126" s="88"/>
    </row>
    <row r="127" spans="1:18" s="48" customFormat="1" ht="17.25" customHeight="1" thickBot="1">
      <c r="A127" s="127"/>
      <c r="B127" s="1"/>
      <c r="C127" s="1"/>
      <c r="D127" s="87"/>
      <c r="E127" s="87"/>
      <c r="F127" s="87"/>
      <c r="G127" s="160" t="s">
        <v>62</v>
      </c>
      <c r="H127" s="160"/>
      <c r="I127" s="160"/>
      <c r="J127" s="45">
        <f>IF((J122+J123+J124+J125+J126)&gt;5,5,J122+J123+J124+J125+J126)</f>
        <v>0</v>
      </c>
      <c r="K127" s="89"/>
      <c r="Q127" s="88"/>
      <c r="R127" s="88"/>
    </row>
    <row r="128" spans="1:18" ht="13.5" thickBot="1">
      <c r="A128" s="143"/>
      <c r="B128" s="87"/>
      <c r="C128" s="87"/>
      <c r="D128" s="87"/>
      <c r="E128" s="87"/>
      <c r="F128" s="87"/>
      <c r="G128" s="81"/>
      <c r="H128" s="81"/>
      <c r="I128" s="81"/>
      <c r="J128" s="82"/>
      <c r="K128" s="90"/>
      <c r="M128" s="106"/>
    </row>
    <row r="129" spans="1:18" ht="15" customHeight="1" thickBot="1">
      <c r="A129" s="142"/>
      <c r="B129" s="177" t="s">
        <v>61</v>
      </c>
      <c r="C129" s="177"/>
      <c r="D129" s="178"/>
      <c r="E129" s="178"/>
      <c r="F129" s="48"/>
      <c r="G129" s="85"/>
      <c r="H129" s="86"/>
      <c r="I129" s="59"/>
      <c r="J129" s="156" t="s">
        <v>16</v>
      </c>
      <c r="K129" s="158" t="s">
        <v>17</v>
      </c>
      <c r="M129" s="106"/>
      <c r="N129" s="107"/>
    </row>
    <row r="130" spans="1:18" s="48" customFormat="1" ht="44.25" customHeight="1" thickBot="1">
      <c r="A130" s="133" t="s">
        <v>7</v>
      </c>
      <c r="B130" s="112" t="s">
        <v>67</v>
      </c>
      <c r="C130" s="126" t="s">
        <v>68</v>
      </c>
      <c r="D130" s="119"/>
      <c r="E130" s="119"/>
      <c r="F130" s="87"/>
      <c r="G130" s="87"/>
      <c r="H130" s="87"/>
      <c r="I130" s="87"/>
      <c r="J130" s="157"/>
      <c r="K130" s="159"/>
      <c r="Q130" s="88"/>
      <c r="R130" s="88"/>
    </row>
    <row r="131" spans="1:18" s="48" customFormat="1" ht="21.75" customHeight="1">
      <c r="A131" s="141"/>
      <c r="B131" s="31"/>
      <c r="C131" s="172"/>
      <c r="D131" s="173"/>
      <c r="E131" s="173"/>
      <c r="F131" s="87"/>
      <c r="G131" s="87"/>
      <c r="H131" s="87"/>
      <c r="I131" s="87"/>
      <c r="J131" s="122" t="str">
        <f t="shared" ref="J131:J132" si="8">IF(C131="01 - 2n o més exercicis lliures (carrera o fix)","15,00",IF(C131="02 - Un exercici lliure (carrera o fix)","12,00",IF(C131="03 - 2n o més exercicis lliures (borsa temporal)","11,00",IF(C131="04 - Un exercici lliure (borsa temporal)","9,00","0,00"))))</f>
        <v>0,00</v>
      </c>
      <c r="K131" s="69"/>
      <c r="L131" s="2"/>
      <c r="M131" s="2"/>
      <c r="N131" s="48" t="s">
        <v>96</v>
      </c>
      <c r="Q131" s="88"/>
      <c r="R131" s="88"/>
    </row>
    <row r="132" spans="1:18" s="48" customFormat="1" ht="21.75" customHeight="1">
      <c r="A132" s="141"/>
      <c r="B132" s="31"/>
      <c r="C132" s="172"/>
      <c r="D132" s="173"/>
      <c r="E132" s="173"/>
      <c r="F132" s="87"/>
      <c r="G132" s="87"/>
      <c r="H132" s="87"/>
      <c r="I132" s="87"/>
      <c r="J132" s="122" t="str">
        <f t="shared" si="8"/>
        <v>0,00</v>
      </c>
      <c r="K132" s="69"/>
      <c r="L132" s="2"/>
      <c r="M132" s="2"/>
      <c r="N132" s="48" t="s">
        <v>97</v>
      </c>
      <c r="Q132" s="88"/>
      <c r="R132" s="88"/>
    </row>
    <row r="133" spans="1:18" s="48" customFormat="1" ht="17.25" customHeight="1">
      <c r="A133" s="130"/>
      <c r="B133" s="31"/>
      <c r="C133" s="172"/>
      <c r="D133" s="173"/>
      <c r="E133" s="173"/>
      <c r="F133" s="87"/>
      <c r="G133" s="87"/>
      <c r="H133" s="87"/>
      <c r="I133" s="87"/>
      <c r="J133" s="122" t="str">
        <f>IF(C133="01 - 2n o més exercicis lliures (carrera o fix)","15,00",IF(C133="02 - Un exercici lliure (carrera o fix)","12,00",IF(C133="03 - 2n o més exercicis lliures (borsa temporal)","11,00",IF(C133="04 - Un exercici lliure (borsa temporal)","9,00","0,00"))))</f>
        <v>0,00</v>
      </c>
      <c r="K133" s="69"/>
      <c r="L133" s="106"/>
      <c r="M133" s="2"/>
      <c r="N133" s="48" t="s">
        <v>98</v>
      </c>
      <c r="Q133" s="88"/>
      <c r="R133" s="88"/>
    </row>
    <row r="134" spans="1:18" s="48" customFormat="1" ht="17.25" customHeight="1">
      <c r="A134" s="130"/>
      <c r="B134" s="31"/>
      <c r="C134" s="172"/>
      <c r="D134" s="173"/>
      <c r="E134" s="173"/>
      <c r="F134" s="87"/>
      <c r="G134" s="87"/>
      <c r="H134" s="87"/>
      <c r="I134" s="87"/>
      <c r="J134" s="122" t="str">
        <f t="shared" ref="J134:J135" si="9">IF(C134="01 - 2n o més exercicis lliures (carrera o fix)","15,00",IF(C134="02 - Un exercici lliure (carrera o fix)","12,00",IF(C134="03 - 2n o més exercicis lliures (borsa temporal)","11,00",IF(C134="04 - Un exercici lliure (borsa temporal)","9,00","0,00"))))</f>
        <v>0,00</v>
      </c>
      <c r="K134" s="69"/>
      <c r="L134" s="106"/>
      <c r="M134" s="2"/>
      <c r="N134" s="48" t="s">
        <v>99</v>
      </c>
      <c r="Q134" s="88"/>
      <c r="R134" s="88"/>
    </row>
    <row r="135" spans="1:18" s="48" customFormat="1" ht="17.25" customHeight="1" thickBot="1">
      <c r="A135" s="130"/>
      <c r="B135" s="31"/>
      <c r="C135" s="172"/>
      <c r="D135" s="173"/>
      <c r="E135" s="173"/>
      <c r="F135" s="87"/>
      <c r="G135" s="87"/>
      <c r="H135" s="87"/>
      <c r="I135" s="87"/>
      <c r="J135" s="122" t="str">
        <f t="shared" si="9"/>
        <v>0,00</v>
      </c>
      <c r="K135" s="69"/>
      <c r="M135" s="2"/>
      <c r="Q135" s="88"/>
      <c r="R135" s="88"/>
    </row>
    <row r="136" spans="1:18" s="48" customFormat="1" ht="17.25" customHeight="1" thickBot="1">
      <c r="A136" s="127"/>
      <c r="B136" s="1"/>
      <c r="C136" s="1"/>
      <c r="D136" s="87"/>
      <c r="E136" s="87"/>
      <c r="F136" s="87"/>
      <c r="G136" s="160" t="s">
        <v>63</v>
      </c>
      <c r="H136" s="160"/>
      <c r="I136" s="160"/>
      <c r="J136" s="45">
        <f>IF((J131+J132+J133+J134+J135)&gt;15,15,J131+J132+J133+J134+J135)</f>
        <v>0</v>
      </c>
      <c r="K136" s="89"/>
      <c r="Q136" s="88"/>
      <c r="R136" s="88"/>
    </row>
    <row r="137" spans="1:18" s="48" customFormat="1" ht="17.25" customHeight="1" thickBot="1">
      <c r="A137" s="127"/>
      <c r="B137" s="1"/>
      <c r="C137" s="1"/>
      <c r="D137" s="87"/>
      <c r="E137" s="87"/>
      <c r="F137" s="87"/>
      <c r="G137" s="117"/>
      <c r="H137" s="117"/>
      <c r="I137" s="87"/>
      <c r="J137" s="87"/>
      <c r="K137" s="87"/>
      <c r="Q137" s="88"/>
      <c r="R137" s="88"/>
    </row>
    <row r="138" spans="1:18" ht="17.25" customHeight="1" thickBot="1">
      <c r="A138" s="144"/>
      <c r="B138" s="48"/>
      <c r="C138" s="164" t="s">
        <v>100</v>
      </c>
      <c r="D138" s="165"/>
      <c r="E138" s="165"/>
      <c r="F138" s="165"/>
      <c r="G138" s="165"/>
      <c r="H138" s="165"/>
      <c r="I138" s="166"/>
      <c r="J138" s="45">
        <f>IF((J104+J110+J119+J127+J136)&gt;40,"40,00",(J104+J110+J119+J127+J136))</f>
        <v>0</v>
      </c>
      <c r="K138" s="63"/>
    </row>
    <row r="139" spans="1:18" s="48" customFormat="1" ht="17.25" customHeight="1" thickBot="1">
      <c r="A139" s="127"/>
      <c r="B139" s="1"/>
      <c r="C139" s="1"/>
      <c r="D139" s="87"/>
      <c r="E139" s="87"/>
      <c r="F139" s="87"/>
      <c r="G139" s="113"/>
      <c r="H139" s="113"/>
      <c r="I139" s="114"/>
      <c r="J139" s="115"/>
      <c r="K139" s="116"/>
      <c r="Q139" s="88"/>
      <c r="R139" s="88"/>
    </row>
    <row r="140" spans="1:18" ht="13.5" customHeight="1" thickBot="1">
      <c r="A140" s="144"/>
      <c r="F140" s="167" t="s">
        <v>36</v>
      </c>
      <c r="G140" s="168"/>
      <c r="H140" s="168"/>
      <c r="I140" s="169"/>
      <c r="J140" s="170">
        <f>IF((J82+J138)&gt;100,"100,00",(J82+J138))</f>
        <v>0</v>
      </c>
      <c r="K140" s="171"/>
      <c r="M140" s="106"/>
    </row>
    <row r="141" spans="1:18" ht="22.5" customHeight="1" thickBot="1">
      <c r="A141" s="144"/>
      <c r="B141" s="87"/>
      <c r="C141" s="87"/>
      <c r="D141" s="87"/>
      <c r="E141" s="87"/>
      <c r="F141" s="87"/>
      <c r="G141" s="87"/>
      <c r="H141" s="87"/>
      <c r="I141" s="87"/>
      <c r="J141" s="87"/>
      <c r="K141" s="91"/>
      <c r="M141" s="106"/>
    </row>
    <row r="142" spans="1:18" ht="18" customHeight="1" thickBot="1">
      <c r="B142" s="8" t="s">
        <v>70</v>
      </c>
      <c r="C142" s="92"/>
      <c r="D142" s="92"/>
      <c r="E142" s="92"/>
      <c r="F142" s="93"/>
      <c r="G142" s="94"/>
      <c r="H142" s="95"/>
      <c r="I142" s="95"/>
      <c r="J142" s="96"/>
      <c r="K142" s="97"/>
    </row>
    <row r="143" spans="1:18" ht="6.75" customHeight="1">
      <c r="B143" s="150" t="s">
        <v>41</v>
      </c>
      <c r="C143" s="151"/>
      <c r="D143" s="151"/>
      <c r="E143" s="151"/>
      <c r="F143" s="151"/>
      <c r="G143" s="151"/>
      <c r="H143" s="151"/>
      <c r="I143" s="151"/>
      <c r="J143" s="151"/>
      <c r="K143" s="152"/>
    </row>
    <row r="144" spans="1:18" ht="18" customHeight="1">
      <c r="B144" s="153"/>
      <c r="C144" s="154"/>
      <c r="D144" s="154"/>
      <c r="E144" s="154"/>
      <c r="F144" s="154"/>
      <c r="G144" s="154"/>
      <c r="H144" s="154"/>
      <c r="I144" s="154"/>
      <c r="J144" s="154"/>
      <c r="K144" s="155"/>
    </row>
    <row r="145" spans="2:16">
      <c r="B145" s="153"/>
      <c r="C145" s="154"/>
      <c r="D145" s="154"/>
      <c r="E145" s="154"/>
      <c r="F145" s="154"/>
      <c r="G145" s="154"/>
      <c r="H145" s="154"/>
      <c r="I145" s="154"/>
      <c r="J145" s="154"/>
      <c r="K145" s="155"/>
    </row>
    <row r="146" spans="2:16">
      <c r="B146" s="153"/>
      <c r="C146" s="154"/>
      <c r="D146" s="154"/>
      <c r="E146" s="154"/>
      <c r="F146" s="154"/>
      <c r="G146" s="154"/>
      <c r="H146" s="154"/>
      <c r="I146" s="154"/>
      <c r="J146" s="154"/>
      <c r="K146" s="155"/>
    </row>
    <row r="147" spans="2:16">
      <c r="B147" s="98" t="s">
        <v>37</v>
      </c>
      <c r="C147" s="99"/>
      <c r="D147" s="100"/>
      <c r="E147" s="100"/>
      <c r="F147" s="101"/>
      <c r="G147" s="101"/>
      <c r="H147" s="101"/>
      <c r="I147" s="101"/>
      <c r="J147" s="101"/>
      <c r="K147" s="102"/>
      <c r="L147" s="48"/>
      <c r="M147" s="48"/>
      <c r="N147" s="48"/>
      <c r="O147" s="48"/>
      <c r="P147" s="48"/>
    </row>
    <row r="148" spans="2:16">
      <c r="B148" s="98"/>
      <c r="C148" s="48"/>
      <c r="D148" s="48"/>
      <c r="E148" s="48"/>
      <c r="F148" s="101"/>
      <c r="G148" s="101"/>
      <c r="H148" s="101"/>
      <c r="I148" s="101"/>
      <c r="J148" s="101"/>
      <c r="K148" s="102"/>
      <c r="L148" s="48"/>
      <c r="M148" s="48"/>
      <c r="N148" s="48"/>
      <c r="O148" s="48"/>
      <c r="P148" s="48"/>
    </row>
    <row r="149" spans="2:16" ht="13.5" thickBot="1">
      <c r="B149" s="94"/>
      <c r="C149" s="54"/>
      <c r="D149" s="54"/>
      <c r="E149" s="54"/>
      <c r="F149" s="103"/>
      <c r="G149" s="103"/>
      <c r="H149" s="103"/>
      <c r="I149" s="103"/>
      <c r="J149" s="103"/>
      <c r="K149" s="104"/>
      <c r="L149" s="48"/>
      <c r="M149" s="48"/>
      <c r="N149" s="48"/>
      <c r="O149" s="48"/>
      <c r="P149" s="48"/>
    </row>
    <row r="150" spans="2:16">
      <c r="B150" s="48"/>
      <c r="C150" s="48"/>
      <c r="D150" s="48"/>
      <c r="E150" s="48"/>
      <c r="F150" s="48"/>
      <c r="G150" s="48"/>
      <c r="H150" s="58"/>
      <c r="I150" s="59"/>
      <c r="J150" s="60"/>
      <c r="K150" s="60"/>
      <c r="L150" s="48"/>
      <c r="M150" s="48"/>
      <c r="N150" s="48"/>
      <c r="O150" s="48"/>
      <c r="P150" s="48"/>
    </row>
    <row r="151" spans="2:16">
      <c r="B151" s="48"/>
      <c r="C151" s="48"/>
      <c r="D151" s="48"/>
      <c r="E151" s="48"/>
      <c r="F151" s="48"/>
      <c r="G151" s="48"/>
      <c r="H151" s="58"/>
      <c r="I151" s="59"/>
      <c r="J151" s="60"/>
      <c r="K151" s="60"/>
      <c r="L151" s="48"/>
      <c r="M151" s="48"/>
      <c r="N151" s="48"/>
      <c r="O151" s="48"/>
      <c r="P151" s="48"/>
    </row>
    <row r="152" spans="2:16">
      <c r="B152" s="48"/>
      <c r="C152" s="48"/>
      <c r="D152" s="48"/>
      <c r="E152" s="48"/>
      <c r="F152" s="48"/>
      <c r="G152" s="48"/>
      <c r="H152" s="58"/>
      <c r="I152" s="59"/>
      <c r="J152" s="60"/>
      <c r="K152" s="60"/>
      <c r="L152" s="48"/>
      <c r="M152" s="48"/>
      <c r="N152" s="48"/>
      <c r="O152" s="48"/>
      <c r="P152" s="48"/>
    </row>
    <row r="153" spans="2:16">
      <c r="B153" s="48"/>
      <c r="C153" s="48"/>
      <c r="D153" s="48"/>
      <c r="E153" s="48"/>
      <c r="F153" s="48"/>
      <c r="G153" s="48"/>
      <c r="H153" s="58"/>
      <c r="I153" s="59"/>
      <c r="J153" s="60"/>
      <c r="K153" s="60"/>
      <c r="L153" s="48"/>
      <c r="M153" s="48"/>
      <c r="N153" s="48"/>
      <c r="O153" s="48"/>
      <c r="P153" s="48"/>
    </row>
    <row r="154" spans="2:16">
      <c r="B154" s="48"/>
      <c r="C154" s="48"/>
      <c r="D154" s="48"/>
      <c r="E154" s="48"/>
      <c r="F154" s="48"/>
      <c r="G154" s="48"/>
      <c r="H154" s="58"/>
      <c r="I154" s="59"/>
      <c r="J154" s="60"/>
      <c r="K154" s="60"/>
      <c r="L154" s="48"/>
      <c r="M154" s="48"/>
      <c r="N154" s="48"/>
      <c r="O154" s="48"/>
      <c r="P154" s="48"/>
    </row>
    <row r="155" spans="2:16">
      <c r="B155" s="48"/>
      <c r="C155" s="48"/>
      <c r="D155" s="48"/>
      <c r="E155" s="48"/>
      <c r="F155" s="48"/>
      <c r="G155" s="48"/>
      <c r="H155" s="58"/>
      <c r="I155" s="59"/>
      <c r="J155" s="60"/>
      <c r="K155" s="60"/>
      <c r="L155" s="48"/>
      <c r="M155" s="48"/>
      <c r="N155" s="48"/>
      <c r="O155" s="48"/>
      <c r="P155" s="48"/>
    </row>
    <row r="156" spans="2:16">
      <c r="B156" s="48"/>
      <c r="C156" s="48"/>
      <c r="D156" s="48"/>
      <c r="E156" s="48"/>
      <c r="F156" s="48"/>
      <c r="G156" s="48"/>
      <c r="H156" s="58"/>
      <c r="I156" s="59"/>
      <c r="J156" s="60"/>
      <c r="K156" s="60"/>
      <c r="L156" s="48"/>
      <c r="M156" s="48"/>
      <c r="N156" s="48"/>
      <c r="O156" s="48"/>
      <c r="P156" s="48"/>
    </row>
    <row r="157" spans="2:16">
      <c r="B157" s="48"/>
      <c r="C157" s="48"/>
      <c r="D157" s="48"/>
      <c r="E157" s="48"/>
      <c r="F157" s="48"/>
      <c r="G157" s="48"/>
      <c r="H157" s="58"/>
      <c r="I157" s="59"/>
      <c r="J157" s="60"/>
      <c r="K157" s="60"/>
      <c r="L157" s="48"/>
      <c r="M157" s="48"/>
      <c r="N157" s="48"/>
      <c r="O157" s="48"/>
      <c r="P157" s="48"/>
    </row>
    <row r="158" spans="2:16">
      <c r="B158" s="48"/>
      <c r="C158" s="48"/>
      <c r="D158" s="48"/>
      <c r="E158" s="48"/>
      <c r="F158" s="48"/>
      <c r="G158" s="48"/>
      <c r="H158" s="58"/>
      <c r="I158" s="59"/>
      <c r="J158" s="60"/>
      <c r="K158" s="60"/>
      <c r="L158" s="48"/>
      <c r="M158" s="48"/>
      <c r="N158" s="48"/>
      <c r="O158" s="48"/>
      <c r="P158" s="48"/>
    </row>
    <row r="159" spans="2:16">
      <c r="B159" s="48"/>
      <c r="C159" s="48"/>
      <c r="D159" s="48"/>
      <c r="E159" s="48"/>
      <c r="F159" s="48"/>
      <c r="G159" s="48"/>
      <c r="H159" s="58"/>
      <c r="I159" s="59"/>
      <c r="J159" s="60"/>
      <c r="K159" s="60"/>
      <c r="L159" s="48"/>
      <c r="M159" s="48"/>
      <c r="N159" s="48"/>
      <c r="O159" s="48"/>
      <c r="P159" s="48"/>
    </row>
    <row r="160" spans="2:16">
      <c r="B160" s="48"/>
      <c r="C160" s="48"/>
      <c r="D160" s="48"/>
      <c r="E160" s="48"/>
      <c r="F160" s="48"/>
      <c r="G160" s="48"/>
      <c r="H160" s="58"/>
      <c r="I160" s="59"/>
      <c r="J160" s="60"/>
      <c r="K160" s="60"/>
      <c r="L160" s="48"/>
      <c r="M160" s="48"/>
      <c r="N160" s="48"/>
      <c r="O160" s="48"/>
      <c r="P160" s="48"/>
    </row>
    <row r="161" spans="2:16">
      <c r="B161" s="48"/>
      <c r="C161" s="48"/>
      <c r="D161" s="48"/>
      <c r="E161" s="48"/>
      <c r="F161" s="48"/>
      <c r="G161" s="48"/>
      <c r="H161" s="58"/>
      <c r="I161" s="59"/>
      <c r="J161" s="60"/>
      <c r="K161" s="60"/>
      <c r="L161" s="48"/>
      <c r="M161" s="48"/>
      <c r="N161" s="48"/>
      <c r="O161" s="48"/>
      <c r="P161" s="48"/>
    </row>
    <row r="162" spans="2:16">
      <c r="B162" s="48"/>
      <c r="C162" s="48"/>
      <c r="D162" s="48"/>
      <c r="E162" s="48"/>
      <c r="F162" s="48"/>
      <c r="G162" s="48"/>
      <c r="H162" s="58"/>
      <c r="I162" s="59"/>
      <c r="J162" s="60"/>
      <c r="K162" s="60"/>
      <c r="L162" s="48"/>
      <c r="M162" s="48"/>
      <c r="N162" s="48"/>
      <c r="O162" s="48"/>
      <c r="P162" s="48"/>
    </row>
    <row r="163" spans="2:16">
      <c r="B163" s="48"/>
      <c r="C163" s="48"/>
      <c r="D163" s="48"/>
      <c r="E163" s="48"/>
      <c r="F163" s="48"/>
      <c r="G163" s="48"/>
      <c r="H163" s="58"/>
      <c r="I163" s="59"/>
      <c r="J163" s="60"/>
      <c r="K163" s="60"/>
    </row>
    <row r="164" spans="2:16">
      <c r="B164" s="48"/>
      <c r="C164" s="48"/>
      <c r="D164" s="48"/>
      <c r="E164" s="48"/>
      <c r="F164" s="48"/>
      <c r="G164" s="48"/>
      <c r="H164" s="58"/>
      <c r="I164" s="59"/>
      <c r="J164" s="60"/>
      <c r="K164" s="60"/>
    </row>
    <row r="165" spans="2:16">
      <c r="B165" s="48"/>
      <c r="C165" s="48"/>
      <c r="D165" s="48"/>
      <c r="E165" s="48"/>
      <c r="F165" s="48"/>
      <c r="G165" s="48"/>
      <c r="H165" s="58"/>
      <c r="I165" s="59"/>
      <c r="J165" s="60"/>
      <c r="K165" s="60"/>
    </row>
  </sheetData>
  <sheetProtection password="CDFC" sheet="1" objects="1" scenarios="1" insertRows="0" selectLockedCells="1"/>
  <dataConsolidate/>
  <mergeCells count="99">
    <mergeCell ref="B86:D86"/>
    <mergeCell ref="E86:F86"/>
    <mergeCell ref="K86:K87"/>
    <mergeCell ref="B87:D87"/>
    <mergeCell ref="A34:G34"/>
    <mergeCell ref="E124:H124"/>
    <mergeCell ref="E125:H125"/>
    <mergeCell ref="G104:I104"/>
    <mergeCell ref="C135:E135"/>
    <mergeCell ref="B84:K84"/>
    <mergeCell ref="B106:I106"/>
    <mergeCell ref="J112:J113"/>
    <mergeCell ref="K112:K113"/>
    <mergeCell ref="G119:I119"/>
    <mergeCell ref="G110:I110"/>
    <mergeCell ref="B109:E109"/>
    <mergeCell ref="B108:E108"/>
    <mergeCell ref="B107:E107"/>
    <mergeCell ref="B88:D88"/>
    <mergeCell ref="E88:F88"/>
    <mergeCell ref="B54:K54"/>
    <mergeCell ref="A63:G63"/>
    <mergeCell ref="F4:G4"/>
    <mergeCell ref="F5:G5"/>
    <mergeCell ref="F6:G6"/>
    <mergeCell ref="B10:K10"/>
    <mergeCell ref="G36:I36"/>
    <mergeCell ref="B39:K39"/>
    <mergeCell ref="A49:G49"/>
    <mergeCell ref="G50:I50"/>
    <mergeCell ref="G51:I51"/>
    <mergeCell ref="A20:G20"/>
    <mergeCell ref="G21:I21"/>
    <mergeCell ref="G22:I22"/>
    <mergeCell ref="B25:K25"/>
    <mergeCell ref="G35:I35"/>
    <mergeCell ref="C2:F2"/>
    <mergeCell ref="H2:I2"/>
    <mergeCell ref="D5:E5"/>
    <mergeCell ref="D6:E6"/>
    <mergeCell ref="B9:K9"/>
    <mergeCell ref="B103:D103"/>
    <mergeCell ref="E103:F103"/>
    <mergeCell ref="B97:D97"/>
    <mergeCell ref="B98:D98"/>
    <mergeCell ref="B90:D90"/>
    <mergeCell ref="E90:F90"/>
    <mergeCell ref="B91:D91"/>
    <mergeCell ref="E91:F91"/>
    <mergeCell ref="B92:D92"/>
    <mergeCell ref="B93:D93"/>
    <mergeCell ref="B94:D94"/>
    <mergeCell ref="E93:F93"/>
    <mergeCell ref="E94:F94"/>
    <mergeCell ref="E95:F95"/>
    <mergeCell ref="E92:F92"/>
    <mergeCell ref="E96:F96"/>
    <mergeCell ref="E97:F97"/>
    <mergeCell ref="E98:F98"/>
    <mergeCell ref="G64:I64"/>
    <mergeCell ref="G65:I65"/>
    <mergeCell ref="B68:K68"/>
    <mergeCell ref="A77:G77"/>
    <mergeCell ref="B95:D95"/>
    <mergeCell ref="B96:D96"/>
    <mergeCell ref="G79:I79"/>
    <mergeCell ref="G78:I78"/>
    <mergeCell ref="C82:I82"/>
    <mergeCell ref="B85:K85"/>
    <mergeCell ref="B89:D89"/>
    <mergeCell ref="E89:F89"/>
    <mergeCell ref="E87:F87"/>
    <mergeCell ref="B99:D99"/>
    <mergeCell ref="E99:F99"/>
    <mergeCell ref="B100:D100"/>
    <mergeCell ref="E100:F100"/>
    <mergeCell ref="B101:D101"/>
    <mergeCell ref="E101:F101"/>
    <mergeCell ref="B129:E129"/>
    <mergeCell ref="C131:E131"/>
    <mergeCell ref="C132:E132"/>
    <mergeCell ref="C133:E133"/>
    <mergeCell ref="E122:H122"/>
    <mergeCell ref="B102:D102"/>
    <mergeCell ref="E102:F102"/>
    <mergeCell ref="B143:K146"/>
    <mergeCell ref="J120:J121"/>
    <mergeCell ref="K120:K121"/>
    <mergeCell ref="G127:I127"/>
    <mergeCell ref="B112:C112"/>
    <mergeCell ref="B120:C120"/>
    <mergeCell ref="C138:I138"/>
    <mergeCell ref="F140:I140"/>
    <mergeCell ref="J140:K140"/>
    <mergeCell ref="J129:J130"/>
    <mergeCell ref="K129:K130"/>
    <mergeCell ref="G136:I136"/>
    <mergeCell ref="C134:E134"/>
    <mergeCell ref="B105:K105"/>
  </mergeCells>
  <dataValidations count="8">
    <dataValidation type="list" showInputMessage="1" showErrorMessage="1" sqref="C115:C118">
      <formula1>$N$121:$N$126</formula1>
    </dataValidation>
    <dataValidation type="list" allowBlank="1" showInputMessage="1" showErrorMessage="1" sqref="B108:E109">
      <formula1>#REF!</formula1>
    </dataValidation>
    <dataValidation type="list" allowBlank="1" showInputMessage="1" showErrorMessage="1" sqref="B107:E107">
      <formula1>$M$102:$M$110</formula1>
    </dataValidation>
    <dataValidation type="list" showInputMessage="1" showErrorMessage="1" sqref="C2:F2">
      <formula1>$P$5:$P$19</formula1>
    </dataValidation>
    <dataValidation showInputMessage="1" showErrorMessage="1" sqref="G87:G103"/>
    <dataValidation type="list" showInputMessage="1" showErrorMessage="1" sqref="C114">
      <formula1>$N$114:$N$118</formula1>
    </dataValidation>
    <dataValidation type="list" allowBlank="1" showInputMessage="1" showErrorMessage="1" sqref="D122:D125">
      <formula1>$N$122:$N$126</formula1>
    </dataValidation>
    <dataValidation type="list" showInputMessage="1" showErrorMessage="1" sqref="C131:E135">
      <formula1>$N$131:$N$134</formula1>
    </dataValidation>
  </dataValidations>
  <printOptions horizontalCentered="1"/>
  <pageMargins left="0.55118110236220474" right="0.55118110236220474" top="0.78740157480314965" bottom="0.39370078740157483" header="0.43307086614173229" footer="0.15748031496062992"/>
  <pageSetup paperSize="9" scale="70" fitToHeight="2" orientation="portrait" r:id="rId1"/>
  <headerFooter scaleWithDoc="0" alignWithMargins="0">
    <oddHeader>&amp;L&amp;G&amp;"Calibri,Negrita"&amp;12Ajuntament d'Alzira&amp;R&amp;"Calibri,Negrita"&amp;11
AUTOBAREMACIÓ DE MÈRITS</oddHeader>
  </headerFooter>
  <rowBreaks count="2" manualBreakCount="2">
    <brk id="53" max="10" man="1"/>
    <brk id="83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AUTOBAREMACIÓ</vt:lpstr>
      <vt:lpstr>Hoja1</vt:lpstr>
      <vt:lpstr>AUTOBAREMACIÓ!Área_de_impresión</vt:lpstr>
      <vt:lpstr>Formació_Professional_de_grau_mitjà_Batxiller</vt:lpstr>
      <vt:lpstr>Formacio_Professional_de_grau_mitja_o_Batxiller</vt:lpstr>
      <vt:lpstr>Formacioeducacio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Anad</cp:lastModifiedBy>
  <cp:lastPrinted>2023-07-04T11:59:47Z</cp:lastPrinted>
  <dcterms:created xsi:type="dcterms:W3CDTF">2022-05-17T11:20:39Z</dcterms:created>
  <dcterms:modified xsi:type="dcterms:W3CDTF">2023-08-03T11:06:57Z</dcterms:modified>
</cp:coreProperties>
</file>