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2" windowWidth="15264" windowHeight="8592"/>
  </bookViews>
  <sheets>
    <sheet name="AUTOBAREMACIÓ" sheetId="1" r:id="rId1"/>
  </sheets>
  <definedNames>
    <definedName name="_xlnm._FilterDatabase" localSheetId="0" hidden="1">AUTOBAREMACIÓ!$A$118:$C$120</definedName>
    <definedName name="_xlnm.Print_Area" localSheetId="0">AUTOBAREMACIÓ!$A$1:$K$139</definedName>
  </definedNames>
  <calcPr calcId="125725"/>
</workbook>
</file>

<file path=xl/calcChain.xml><?xml version="1.0" encoding="utf-8"?>
<calcChain xmlns="http://schemas.openxmlformats.org/spreadsheetml/2006/main">
  <c r="J92" i="1"/>
  <c r="J120"/>
  <c r="J116"/>
  <c r="J93" l="1"/>
  <c r="J94"/>
  <c r="J95"/>
  <c r="J96"/>
  <c r="J97"/>
  <c r="J98"/>
  <c r="J102"/>
  <c r="J103"/>
  <c r="J104"/>
  <c r="J101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70"/>
  <c r="J105"/>
  <c r="H59"/>
  <c r="H58"/>
  <c r="H57"/>
  <c r="H56"/>
  <c r="H55"/>
  <c r="H54"/>
  <c r="H53"/>
  <c r="H52"/>
  <c r="H51"/>
  <c r="H50"/>
  <c r="H49"/>
  <c r="H48"/>
  <c r="H43"/>
  <c r="H42"/>
  <c r="H41"/>
  <c r="H40"/>
  <c r="H39"/>
  <c r="H38"/>
  <c r="H37"/>
  <c r="H36"/>
  <c r="H35"/>
  <c r="H34"/>
  <c r="H33"/>
  <c r="H32"/>
  <c r="J121"/>
  <c r="J122"/>
  <c r="J123"/>
  <c r="J124"/>
  <c r="J112"/>
  <c r="J111"/>
  <c r="J110"/>
  <c r="H23"/>
  <c r="H22"/>
  <c r="H21"/>
  <c r="H20"/>
  <c r="H19"/>
  <c r="H18"/>
  <c r="H17"/>
  <c r="H16"/>
  <c r="H15"/>
  <c r="H14"/>
  <c r="H13"/>
  <c r="H12"/>
  <c r="J106" l="1"/>
  <c r="J125"/>
  <c r="J89"/>
  <c r="J99"/>
  <c r="H44"/>
  <c r="I44" s="1"/>
  <c r="J44" s="1"/>
  <c r="J45" s="1"/>
  <c r="H60"/>
  <c r="I60" s="1"/>
  <c r="J60" s="1"/>
  <c r="J61" s="1"/>
  <c r="H24"/>
  <c r="I24" s="1"/>
  <c r="J24" s="1"/>
  <c r="J25" s="1"/>
  <c r="J113"/>
  <c r="J107" l="1"/>
  <c r="J65"/>
  <c r="J127" l="1"/>
</calcChain>
</file>

<file path=xl/sharedStrings.xml><?xml version="1.0" encoding="utf-8"?>
<sst xmlns="http://schemas.openxmlformats.org/spreadsheetml/2006/main" count="123" uniqueCount="75">
  <si>
    <t>CONVOCATÒRIA:</t>
  </si>
  <si>
    <t>EXPTE. Nº.</t>
  </si>
  <si>
    <t>1. DADES DEL/DE LA SOL·LICITANT</t>
  </si>
  <si>
    <t>PRIMER COGNOM</t>
  </si>
  <si>
    <t>SEGUNDO COGNOM</t>
  </si>
  <si>
    <t>NOM</t>
  </si>
  <si>
    <t>DNI</t>
  </si>
  <si>
    <t>2. MÈRITS A VALORAR</t>
  </si>
  <si>
    <t>DOCNº.</t>
  </si>
  <si>
    <t>ENTITAT</t>
  </si>
  <si>
    <r>
      <t>CATEGORIA PROF</t>
    </r>
    <r>
      <rPr>
        <i/>
        <vertAlign val="superscript"/>
        <sz val="9"/>
        <rFont val="Calibri"/>
        <family val="2"/>
      </rPr>
      <t>(1)</t>
    </r>
  </si>
  <si>
    <r>
      <t>TIPUS RELACIÓ</t>
    </r>
    <r>
      <rPr>
        <i/>
        <vertAlign val="superscript"/>
        <sz val="9"/>
        <rFont val="Calibri"/>
        <family val="2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</si>
  <si>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</si>
  <si>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</si>
  <si>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</si>
  <si>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</si>
  <si>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</si>
  <si>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</si>
  <si>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</si>
  <si>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r>
      <t>(1)</t>
    </r>
    <r>
      <rPr>
        <i/>
        <sz val="10"/>
        <rFont val="Calibri"/>
        <family val="2"/>
      </rPr>
      <t>Categoria que figura en el contracte de treball o nomenament</t>
    </r>
  </si>
  <si>
    <r>
      <t>(3)</t>
    </r>
    <r>
      <rPr>
        <i/>
        <sz val="10"/>
        <rFont val="Calibri"/>
        <family val="2"/>
      </rPr>
      <t>Indique el percentatge de la jornada que figure en la vida laboral. En cas de jornada completa, s'indicarà "100"</t>
    </r>
  </si>
  <si>
    <t>TOTAL EXPERIÈNCIA PROFESSIONAL</t>
  </si>
  <si>
    <t xml:space="preserve"> </t>
  </si>
  <si>
    <t>DENOMINACIÓ DEL CURS</t>
  </si>
  <si>
    <t>ENTITAT CONVOCANT</t>
  </si>
  <si>
    <t>HORES</t>
  </si>
  <si>
    <t>15h a 24h</t>
  </si>
  <si>
    <t>25h a 49h</t>
  </si>
  <si>
    <t>50h a 74h</t>
  </si>
  <si>
    <t>75h a 99h</t>
  </si>
  <si>
    <t>TOTAL</t>
  </si>
  <si>
    <t>TOTAL FORMACIÓ</t>
  </si>
  <si>
    <t>Graduat</t>
  </si>
  <si>
    <t>Grau superior de FP</t>
  </si>
  <si>
    <t>TOTAL TITULACIÓ COMPLEM.</t>
  </si>
  <si>
    <t>ALTRES TITULACIONS (màx. 2,00 p.)</t>
  </si>
  <si>
    <t>Titulació</t>
  </si>
  <si>
    <t>Nom</t>
  </si>
  <si>
    <t>TOTAL TITULACIONS</t>
  </si>
  <si>
    <t>CERTIFICAT</t>
  </si>
  <si>
    <t>TOTAL VALENCIÀ</t>
  </si>
  <si>
    <t>Nivell Mitjà/C1</t>
  </si>
  <si>
    <t>Nivell Superior/C2</t>
  </si>
  <si>
    <t>A2</t>
  </si>
  <si>
    <t>B1</t>
  </si>
  <si>
    <t>B2</t>
  </si>
  <si>
    <t>C1</t>
  </si>
  <si>
    <t>C2</t>
  </si>
  <si>
    <t>TOTAL IDIOMES</t>
  </si>
  <si>
    <t>TOTAL CONCURS</t>
  </si>
  <si>
    <t>3. DECLARACIÓ, LLOC, DATA I SIGNATURA</t>
  </si>
  <si>
    <t>La persona firmant DECLARA baix la seua expressa responsabilitat que són certes les dades que figuren en este imprés d'autobaremació, i es compromet a acreditar documentalment tots els mèrits autobaremats que hi figuren.</t>
  </si>
  <si>
    <t>Data</t>
  </si>
  <si>
    <t>Signatura</t>
  </si>
  <si>
    <t>Sumatori</t>
  </si>
  <si>
    <t>CURSOS ASSISTÈNCIA (màx. 3 p.)</t>
  </si>
  <si>
    <t>CONEIXEMENTS IDIOMES COMUNIT. (màx. 1 p)</t>
  </si>
  <si>
    <t>CONEIXEMENTS DE VALENCIÀ (màx. 1 p.)</t>
  </si>
  <si>
    <t>EXPERIÈNCIA LABORAL (màx. 8,00 punts)</t>
  </si>
  <si>
    <t>TÈCNIC/A DE GESTIÓ A2 DE FUNCIÓ PÚBLICA I ORGANITZACIÓ</t>
  </si>
  <si>
    <t>3652/2024</t>
  </si>
  <si>
    <t>Com a Funcionari/a en Subgrup A1o A2 en lloc específic de convocatòria realitzant tasques idèntiques (0,12/mes)</t>
  </si>
  <si>
    <t>Com a Funcionari/a en Subgrup C1 o C2 en el mateix servici objecte de la convocatòria realitzant tasques pròpies del servei (0,09/mes)</t>
  </si>
  <si>
    <t>Alres serveis prestats com a Funcionari/a (0,05/mes)</t>
  </si>
  <si>
    <t>FORMACIÓ (màx. 8,00 punts)</t>
  </si>
  <si>
    <t>100h o més hores</t>
  </si>
  <si>
    <t>Titulació Universitaria</t>
  </si>
  <si>
    <t>MÀSTERS I CURSOS DE POSTGRAU (màx. 3 p.)</t>
  </si>
  <si>
    <t>CRÈDITS</t>
  </si>
  <si>
    <t>Màsters entre 60 i 120 ects</t>
  </si>
  <si>
    <t>Cursos de Post-grau entre 30 i 60 etcs</t>
  </si>
  <si>
    <t>Quasevol TITULACIÓ acadèmica oficial i reconguda relacionada amb les funcions del lloc distinta a l'exigida (màx. 2 p.)</t>
  </si>
  <si>
    <t>TOTAL ENTITAT</t>
  </si>
  <si>
    <r>
      <t>(2)</t>
    </r>
    <r>
      <rPr>
        <i/>
        <sz val="10"/>
        <rFont val="Calibri"/>
        <family val="2"/>
      </rPr>
      <t>Contracte laboral-nomenament interí</t>
    </r>
  </si>
  <si>
    <t>Nivell Elemental/B1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</si>
</sst>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dd\-mm\-yy;@"/>
  </numFmts>
  <fonts count="24">
    <font>
      <sz val="10"/>
      <name val="Arial"/>
    </font>
    <font>
      <sz val="10"/>
      <name val="Arial"/>
    </font>
    <font>
      <sz val="10"/>
      <color rgb="FFFF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i/>
      <vertAlign val="superscript"/>
      <sz val="9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vertAlign val="superscript"/>
      <sz val="14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i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</cellStyleXfs>
  <cellXfs count="226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 wrapText="1"/>
    </xf>
    <xf numFmtId="1" fontId="7" fillId="0" borderId="22" xfId="0" applyNumberFormat="1" applyFont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vertical="center"/>
      <protection locked="0"/>
    </xf>
    <xf numFmtId="10" fontId="3" fillId="0" borderId="25" xfId="1" applyNumberFormat="1" applyFont="1" applyBorder="1" applyAlignment="1" applyProtection="1">
      <alignment vertical="center"/>
      <protection locked="0"/>
    </xf>
    <xf numFmtId="164" fontId="3" fillId="0" borderId="25" xfId="0" applyNumberFormat="1" applyFont="1" applyBorder="1" applyAlignment="1" applyProtection="1">
      <alignment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1" fontId="4" fillId="0" borderId="27" xfId="0" applyNumberFormat="1" applyFont="1" applyBorder="1" applyAlignment="1" applyProtection="1">
      <alignment vertical="center"/>
    </xf>
    <xf numFmtId="1" fontId="4" fillId="0" borderId="28" xfId="0" applyNumberFormat="1" applyFont="1" applyBorder="1" applyAlignment="1" applyProtection="1">
      <alignment horizontal="center" vertical="center"/>
    </xf>
    <xf numFmtId="2" fontId="4" fillId="0" borderId="29" xfId="0" applyNumberFormat="1" applyFont="1" applyBorder="1" applyAlignment="1" applyProtection="1">
      <alignment horizontal="right" vertical="center"/>
    </xf>
    <xf numFmtId="2" fontId="4" fillId="2" borderId="30" xfId="0" applyNumberFormat="1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  <protection locked="0"/>
    </xf>
    <xf numFmtId="10" fontId="3" fillId="0" borderId="5" xfId="1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1" fontId="4" fillId="0" borderId="18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right" vertical="center"/>
    </xf>
    <xf numFmtId="1" fontId="4" fillId="0" borderId="27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right" vertical="center"/>
    </xf>
    <xf numFmtId="2" fontId="4" fillId="2" borderId="20" xfId="0" applyNumberFormat="1" applyFont="1" applyFill="1" applyBorder="1" applyAlignment="1" applyProtection="1">
      <alignment vertical="center"/>
    </xf>
    <xf numFmtId="1" fontId="4" fillId="2" borderId="5" xfId="0" applyNumberFormat="1" applyFont="1" applyFill="1" applyBorder="1" applyAlignment="1" applyProtection="1">
      <alignment vertical="center"/>
    </xf>
    <xf numFmtId="2" fontId="4" fillId="2" borderId="25" xfId="0" applyNumberFormat="1" applyFont="1" applyFill="1" applyBorder="1" applyAlignment="1" applyProtection="1">
      <alignment horizontal="center" vertical="center"/>
    </xf>
    <xf numFmtId="2" fontId="4" fillId="2" borderId="25" xfId="0" applyNumberFormat="1" applyFont="1" applyFill="1" applyBorder="1" applyAlignment="1" applyProtection="1">
      <alignment horizontal="right" vertical="center"/>
    </xf>
    <xf numFmtId="2" fontId="4" fillId="2" borderId="33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horizontal="right" vertical="center"/>
    </xf>
    <xf numFmtId="2" fontId="13" fillId="2" borderId="1" xfId="0" applyNumberFormat="1" applyFont="1" applyFill="1" applyBorder="1" applyAlignment="1" applyProtection="1">
      <alignment vertical="center"/>
    </xf>
    <xf numFmtId="0" fontId="14" fillId="0" borderId="3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2" fontId="10" fillId="0" borderId="0" xfId="0" applyNumberFormat="1" applyFont="1" applyFill="1" applyBorder="1" applyAlignment="1" applyProtection="1">
      <alignment horizontal="right" vertical="center"/>
    </xf>
    <xf numFmtId="2" fontId="10" fillId="0" borderId="35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2" fontId="10" fillId="0" borderId="30" xfId="0" applyNumberFormat="1" applyFont="1" applyFill="1" applyBorder="1" applyAlignment="1" applyProtection="1">
      <alignment vertical="center"/>
    </xf>
    <xf numFmtId="0" fontId="14" fillId="0" borderId="36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vertical="center"/>
    </xf>
    <xf numFmtId="0" fontId="6" fillId="0" borderId="37" xfId="0" applyFont="1" applyBorder="1" applyAlignment="1" applyProtection="1">
      <alignment horizontal="left" vertical="center"/>
    </xf>
    <xf numFmtId="2" fontId="10" fillId="0" borderId="37" xfId="0" applyNumberFormat="1" applyFont="1" applyBorder="1" applyAlignment="1" applyProtection="1">
      <alignment horizontal="right" vertical="center"/>
    </xf>
    <xf numFmtId="2" fontId="10" fillId="0" borderId="38" xfId="0" applyNumberFormat="1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30" xfId="0" applyFont="1" applyFill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2" fontId="10" fillId="2" borderId="1" xfId="0" applyNumberFormat="1" applyFont="1" applyFill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164" fontId="3" fillId="0" borderId="27" xfId="0" applyNumberFormat="1" applyFont="1" applyBorder="1" applyAlignment="1" applyProtection="1">
      <alignment vertical="center"/>
      <protection locked="0"/>
    </xf>
    <xf numFmtId="1" fontId="3" fillId="0" borderId="5" xfId="0" applyNumberFormat="1" applyFont="1" applyBorder="1" applyAlignment="1" applyProtection="1">
      <alignment vertical="center"/>
      <protection locked="0"/>
    </xf>
    <xf numFmtId="2" fontId="4" fillId="0" borderId="5" xfId="0" applyNumberFormat="1" applyFont="1" applyBorder="1" applyAlignment="1" applyProtection="1">
      <alignment horizontal="right" vertical="center"/>
    </xf>
    <xf numFmtId="2" fontId="4" fillId="2" borderId="12" xfId="0" applyNumberFormat="1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2" fontId="10" fillId="2" borderId="30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2" fontId="10" fillId="0" borderId="0" xfId="0" applyNumberFormat="1" applyFont="1" applyBorder="1" applyAlignment="1" applyProtection="1">
      <alignment horizontal="right" vertical="center" wrapText="1"/>
    </xf>
    <xf numFmtId="2" fontId="10" fillId="0" borderId="26" xfId="0" applyNumberFormat="1" applyFont="1" applyBorder="1" applyAlignment="1" applyProtection="1">
      <alignment vertical="center" wrapText="1"/>
    </xf>
    <xf numFmtId="2" fontId="10" fillId="0" borderId="1" xfId="0" applyNumberFormat="1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center" vertical="center" wrapText="1"/>
    </xf>
    <xf numFmtId="1" fontId="7" fillId="0" borderId="0" xfId="0" applyNumberFormat="1" applyFont="1" applyBorder="1" applyAlignment="1" applyProtection="1">
      <alignment horizontal="left" vertical="center" wrapText="1"/>
    </xf>
    <xf numFmtId="0" fontId="12" fillId="2" borderId="5" xfId="0" applyFont="1" applyFill="1" applyBorder="1" applyAlignment="1" applyProtection="1">
      <alignment vertical="center" wrapText="1"/>
    </xf>
    <xf numFmtId="0" fontId="14" fillId="0" borderId="29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12" fillId="2" borderId="32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right" vertical="center"/>
    </xf>
    <xf numFmtId="2" fontId="4" fillId="2" borderId="5" xfId="0" applyNumberFormat="1" applyFont="1" applyFill="1" applyBorder="1" applyAlignment="1" applyProtection="1">
      <alignment vertical="center"/>
    </xf>
    <xf numFmtId="2" fontId="10" fillId="0" borderId="5" xfId="0" applyNumberFormat="1" applyFont="1" applyBorder="1" applyAlignment="1" applyProtection="1">
      <alignment horizontal="right" vertical="center"/>
    </xf>
    <xf numFmtId="2" fontId="10" fillId="2" borderId="5" xfId="0" applyNumberFormat="1" applyFont="1" applyFill="1" applyBorder="1" applyAlignment="1" applyProtection="1">
      <alignment vertical="center"/>
    </xf>
    <xf numFmtId="2" fontId="10" fillId="0" borderId="41" xfId="0" applyNumberFormat="1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right" vertical="center"/>
    </xf>
    <xf numFmtId="0" fontId="12" fillId="2" borderId="5" xfId="0" applyFont="1" applyFill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  <protection locked="0"/>
    </xf>
    <xf numFmtId="0" fontId="20" fillId="0" borderId="32" xfId="0" applyFont="1" applyBorder="1" applyAlignment="1" applyProtection="1">
      <alignment vertical="center"/>
      <protection locked="0"/>
    </xf>
    <xf numFmtId="0" fontId="12" fillId="2" borderId="2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  <protection locked="0"/>
    </xf>
    <xf numFmtId="2" fontId="10" fillId="0" borderId="42" xfId="0" applyNumberFormat="1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1" fontId="3" fillId="0" borderId="37" xfId="0" applyNumberFormat="1" applyFont="1" applyBorder="1" applyAlignment="1" applyProtection="1">
      <alignment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horizontal="right" vertical="center"/>
    </xf>
    <xf numFmtId="14" fontId="3" fillId="0" borderId="5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7" fillId="0" borderId="10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9" fillId="4" borderId="30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12" fillId="2" borderId="39" xfId="0" applyFont="1" applyFill="1" applyBorder="1" applyAlignment="1" applyProtection="1">
      <alignment horizontal="center" vertical="center"/>
    </xf>
    <xf numFmtId="0" fontId="12" fillId="2" borderId="33" xfId="0" applyFont="1" applyFill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9" fillId="5" borderId="10" xfId="0" applyFont="1" applyFill="1" applyBorder="1" applyAlignment="1" applyProtection="1">
      <alignment horizontal="center" vertical="center" wrapText="1"/>
    </xf>
    <xf numFmtId="0" fontId="19" fillId="5" borderId="31" xfId="0" applyFont="1" applyFill="1" applyBorder="1" applyAlignment="1" applyProtection="1">
      <alignment horizontal="center" vertical="center" wrapText="1"/>
    </xf>
    <xf numFmtId="0" fontId="9" fillId="4" borderId="40" xfId="0" applyFont="1" applyFill="1" applyBorder="1" applyAlignment="1" applyProtection="1">
      <alignment horizontal="left" vertical="center"/>
    </xf>
    <xf numFmtId="0" fontId="9" fillId="4" borderId="32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5" borderId="1" xfId="0" applyFont="1" applyFill="1" applyBorder="1" applyAlignment="1" applyProtection="1">
      <alignment horizontal="left" vertical="center"/>
    </xf>
    <xf numFmtId="0" fontId="7" fillId="0" borderId="40" xfId="0" applyFont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justify" vertical="center" wrapText="1"/>
    </xf>
    <xf numFmtId="0" fontId="3" fillId="0" borderId="7" xfId="0" applyFont="1" applyBorder="1" applyAlignment="1" applyProtection="1">
      <alignment horizontal="justify" vertical="center" wrapText="1"/>
    </xf>
    <xf numFmtId="0" fontId="3" fillId="0" borderId="8" xfId="0" applyFont="1" applyBorder="1" applyAlignment="1" applyProtection="1">
      <alignment horizontal="justify" vertical="center" wrapText="1"/>
    </xf>
    <xf numFmtId="0" fontId="3" fillId="0" borderId="34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3" fillId="0" borderId="30" xfId="0" applyFont="1" applyBorder="1" applyAlignment="1" applyProtection="1">
      <alignment horizontal="justify" vertical="center" wrapText="1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2" fontId="22" fillId="0" borderId="2" xfId="0" applyNumberFormat="1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2" fontId="20" fillId="0" borderId="0" xfId="0" applyNumberFormat="1" applyFont="1" applyAlignment="1" applyProtection="1">
      <alignment vertical="center"/>
    </xf>
    <xf numFmtId="0" fontId="20" fillId="0" borderId="0" xfId="0" applyFont="1" applyAlignment="1" applyProtection="1">
      <alignment horizontal="justify" vertical="center"/>
    </xf>
    <xf numFmtId="0" fontId="20" fillId="0" borderId="0" xfId="0" applyFont="1" applyBorder="1" applyAlignment="1" applyProtection="1">
      <alignment vertical="center"/>
    </xf>
    <xf numFmtId="0" fontId="2" fillId="5" borderId="0" xfId="0" applyFont="1" applyFill="1" applyAlignment="1" applyProtection="1">
      <alignment horizontal="center" vertical="center"/>
    </xf>
    <xf numFmtId="0" fontId="2" fillId="5" borderId="30" xfId="0" applyFont="1" applyFill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left" vertical="center"/>
    </xf>
    <xf numFmtId="2" fontId="10" fillId="0" borderId="45" xfId="0" applyNumberFormat="1" applyFont="1" applyBorder="1" applyAlignment="1" applyProtection="1">
      <alignment horizontal="right" vertical="center"/>
    </xf>
    <xf numFmtId="2" fontId="10" fillId="2" borderId="45" xfId="0" applyNumberFormat="1" applyFont="1" applyFill="1" applyBorder="1" applyAlignment="1" applyProtection="1">
      <alignment vertical="center"/>
    </xf>
    <xf numFmtId="0" fontId="9" fillId="4" borderId="40" xfId="0" applyFont="1" applyFill="1" applyBorder="1" applyAlignment="1" applyProtection="1">
      <alignment horizontal="center" vertical="center" wrapText="1"/>
    </xf>
    <xf numFmtId="0" fontId="0" fillId="0" borderId="31" xfId="0" applyBorder="1"/>
    <xf numFmtId="0" fontId="0" fillId="0" borderId="11" xfId="0" applyBorder="1"/>
    <xf numFmtId="2" fontId="6" fillId="5" borderId="1" xfId="0" applyNumberFormat="1" applyFont="1" applyFill="1" applyBorder="1" applyAlignment="1" applyProtection="1">
      <alignment horizontal="right" vertical="center"/>
    </xf>
    <xf numFmtId="2" fontId="6" fillId="2" borderId="30" xfId="0" applyNumberFormat="1" applyFont="1" applyFill="1" applyBorder="1" applyAlignment="1" applyProtection="1">
      <alignment vertical="center"/>
    </xf>
    <xf numFmtId="2" fontId="6" fillId="0" borderId="1" xfId="0" applyNumberFormat="1" applyFont="1" applyBorder="1" applyAlignment="1" applyProtection="1">
      <alignment horizontal="right" vertical="center"/>
    </xf>
    <xf numFmtId="2" fontId="6" fillId="2" borderId="1" xfId="0" applyNumberFormat="1" applyFont="1" applyFill="1" applyBorder="1" applyAlignment="1" applyProtection="1">
      <alignment vertical="center"/>
    </xf>
    <xf numFmtId="2" fontId="6" fillId="0" borderId="2" xfId="0" applyNumberFormat="1" applyFont="1" applyBorder="1" applyAlignment="1" applyProtection="1">
      <alignment horizontal="right" vertical="center"/>
    </xf>
    <xf numFmtId="0" fontId="23" fillId="2" borderId="5" xfId="0" applyFont="1" applyFill="1" applyBorder="1" applyAlignment="1" applyProtection="1">
      <alignment vertical="center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155"/>
  <sheetViews>
    <sheetView showGridLines="0" tabSelected="1" zoomScaleNormal="100" workbookViewId="0">
      <selection activeCell="E12" sqref="E12:G12"/>
    </sheetView>
  </sheetViews>
  <sheetFormatPr baseColWidth="10" defaultColWidth="11.44140625" defaultRowHeight="13.8"/>
  <cols>
    <col min="1" max="1" width="3.6640625" style="1" customWidth="1"/>
    <col min="2" max="2" width="23.88671875" style="2" customWidth="1"/>
    <col min="3" max="3" width="20.109375" style="2" customWidth="1"/>
    <col min="4" max="4" width="14.33203125" style="2" customWidth="1"/>
    <col min="5" max="5" width="7.77734375" style="2" bestFit="1" customWidth="1"/>
    <col min="6" max="6" width="9.109375" style="2" customWidth="1"/>
    <col min="7" max="7" width="8.88671875" style="2" customWidth="1"/>
    <col min="8" max="8" width="7.88671875" style="3" customWidth="1"/>
    <col min="9" max="9" width="6.33203125" style="4" customWidth="1"/>
    <col min="10" max="10" width="9.109375" style="5" customWidth="1"/>
    <col min="11" max="11" width="3.44140625" style="5" customWidth="1"/>
    <col min="12" max="12" width="15.44140625" style="208" bestFit="1" customWidth="1"/>
    <col min="13" max="13" width="17.33203125" style="208" hidden="1" customWidth="1"/>
    <col min="14" max="14" width="32" style="208" hidden="1" customWidth="1"/>
    <col min="15" max="16" width="11.44140625" style="208"/>
    <col min="17" max="16384" width="11.44140625" style="1"/>
  </cols>
  <sheetData>
    <row r="1" spans="1:16" ht="7.5" customHeight="1" thickBot="1"/>
    <row r="2" spans="1:16" ht="20.25" customHeight="1" thickBot="1">
      <c r="B2" s="7" t="s">
        <v>0</v>
      </c>
      <c r="C2" s="144" t="s">
        <v>59</v>
      </c>
      <c r="D2" s="145"/>
      <c r="E2" s="145"/>
      <c r="F2" s="146"/>
      <c r="G2" s="8" t="s">
        <v>1</v>
      </c>
      <c r="H2" s="147" t="s">
        <v>60</v>
      </c>
      <c r="I2" s="148"/>
    </row>
    <row r="3" spans="1:16" ht="2.25" customHeight="1" thickBot="1"/>
    <row r="4" spans="1:16">
      <c r="B4" s="9" t="s">
        <v>2</v>
      </c>
      <c r="C4" s="10"/>
      <c r="D4" s="10"/>
      <c r="E4" s="11"/>
      <c r="F4" s="11"/>
    </row>
    <row r="5" spans="1:16">
      <c r="B5" s="12" t="s">
        <v>3</v>
      </c>
      <c r="C5" s="13" t="s">
        <v>4</v>
      </c>
      <c r="D5" s="149" t="s">
        <v>5</v>
      </c>
      <c r="E5" s="150"/>
      <c r="F5" s="14" t="s">
        <v>6</v>
      </c>
    </row>
    <row r="6" spans="1:16" ht="15" customHeight="1" thickBot="1">
      <c r="B6" s="15"/>
      <c r="C6" s="16"/>
      <c r="D6" s="151"/>
      <c r="E6" s="152"/>
      <c r="F6" s="17"/>
    </row>
    <row r="7" spans="1:16" ht="6" customHeight="1" thickBot="1"/>
    <row r="8" spans="1:16" ht="14.4" thickBot="1">
      <c r="B8" s="18" t="s">
        <v>7</v>
      </c>
      <c r="C8" s="10"/>
      <c r="D8" s="10"/>
      <c r="E8" s="10"/>
      <c r="F8" s="11"/>
    </row>
    <row r="9" spans="1:16" s="6" customFormat="1" ht="14.4">
      <c r="A9" s="1"/>
      <c r="B9" s="153" t="s">
        <v>58</v>
      </c>
      <c r="C9" s="154"/>
      <c r="D9" s="154"/>
      <c r="E9" s="154"/>
      <c r="F9" s="154"/>
      <c r="G9" s="154"/>
      <c r="H9" s="154"/>
      <c r="I9" s="154"/>
      <c r="J9" s="154"/>
      <c r="K9" s="155"/>
      <c r="L9" s="208"/>
      <c r="M9" s="208"/>
      <c r="N9" s="208"/>
      <c r="O9" s="208"/>
      <c r="P9" s="208"/>
    </row>
    <row r="10" spans="1:16" ht="21.75" customHeight="1" thickBot="1">
      <c r="B10" s="156" t="s">
        <v>61</v>
      </c>
      <c r="C10" s="157"/>
      <c r="D10" s="157"/>
      <c r="E10" s="157"/>
      <c r="F10" s="157"/>
      <c r="G10" s="157"/>
      <c r="H10" s="157"/>
      <c r="I10" s="158"/>
      <c r="J10" s="158"/>
      <c r="K10" s="159"/>
    </row>
    <row r="11" spans="1:16" ht="24.75" customHeight="1" thickBot="1">
      <c r="A11" s="19" t="s">
        <v>8</v>
      </c>
      <c r="B11" s="135" t="s">
        <v>9</v>
      </c>
      <c r="C11" s="20" t="s">
        <v>10</v>
      </c>
      <c r="D11" s="20" t="s">
        <v>11</v>
      </c>
      <c r="E11" s="21" t="s">
        <v>12</v>
      </c>
      <c r="F11" s="20" t="s">
        <v>13</v>
      </c>
      <c r="G11" s="20" t="s">
        <v>14</v>
      </c>
      <c r="H11" s="22" t="s">
        <v>15</v>
      </c>
      <c r="I11" s="23" t="s">
        <v>16</v>
      </c>
      <c r="J11" s="24" t="s">
        <v>17</v>
      </c>
      <c r="K11" s="25" t="s">
        <v>18</v>
      </c>
      <c r="L11" s="209"/>
    </row>
    <row r="12" spans="1:16" ht="15" customHeight="1">
      <c r="A12" s="137"/>
      <c r="B12" s="34"/>
      <c r="C12" s="26"/>
      <c r="D12" s="26"/>
      <c r="E12" s="27"/>
      <c r="F12" s="28"/>
      <c r="G12" s="29"/>
      <c r="H12" s="30">
        <f>((((G12-F12+1)))*E12)</f>
        <v>0</v>
      </c>
      <c r="I12" s="31"/>
      <c r="J12" s="32"/>
      <c r="K12" s="33"/>
      <c r="L12" s="209"/>
    </row>
    <row r="13" spans="1:16" ht="15" customHeight="1">
      <c r="A13" s="138"/>
      <c r="B13" s="34"/>
      <c r="C13" s="34"/>
      <c r="D13" s="34"/>
      <c r="E13" s="35"/>
      <c r="F13" s="36"/>
      <c r="G13" s="37"/>
      <c r="H13" s="30">
        <f t="shared" ref="H13:H23" si="0">((((G13-F13+1)))*E13)</f>
        <v>0</v>
      </c>
      <c r="I13" s="38"/>
      <c r="J13" s="39"/>
      <c r="K13" s="33"/>
      <c r="L13" s="209"/>
    </row>
    <row r="14" spans="1:16" ht="15" customHeight="1">
      <c r="A14" s="138"/>
      <c r="B14" s="34"/>
      <c r="C14" s="34"/>
      <c r="D14" s="34"/>
      <c r="E14" s="35"/>
      <c r="F14" s="36"/>
      <c r="G14" s="37"/>
      <c r="H14" s="30">
        <f t="shared" si="0"/>
        <v>0</v>
      </c>
      <c r="I14" s="38"/>
      <c r="J14" s="39"/>
      <c r="K14" s="33"/>
      <c r="L14" s="209"/>
    </row>
    <row r="15" spans="1:16" ht="15" customHeight="1">
      <c r="A15" s="138"/>
      <c r="B15" s="34"/>
      <c r="C15" s="34"/>
      <c r="D15" s="34"/>
      <c r="E15" s="35"/>
      <c r="F15" s="36"/>
      <c r="G15" s="37"/>
      <c r="H15" s="30">
        <f t="shared" si="0"/>
        <v>0</v>
      </c>
      <c r="I15" s="38"/>
      <c r="J15" s="39"/>
      <c r="K15" s="33"/>
      <c r="L15" s="209"/>
    </row>
    <row r="16" spans="1:16" ht="15" customHeight="1">
      <c r="A16" s="138"/>
      <c r="B16" s="34"/>
      <c r="C16" s="34"/>
      <c r="D16" s="34"/>
      <c r="E16" s="35"/>
      <c r="F16" s="36"/>
      <c r="G16" s="37"/>
      <c r="H16" s="30">
        <f t="shared" si="0"/>
        <v>0</v>
      </c>
      <c r="I16" s="38"/>
      <c r="J16" s="39"/>
      <c r="K16" s="33"/>
      <c r="L16" s="209"/>
    </row>
    <row r="17" spans="1:17" ht="15" customHeight="1">
      <c r="A17" s="138"/>
      <c r="B17" s="34"/>
      <c r="C17" s="34"/>
      <c r="D17" s="34"/>
      <c r="E17" s="35"/>
      <c r="F17" s="36"/>
      <c r="G17" s="37"/>
      <c r="H17" s="30">
        <f t="shared" si="0"/>
        <v>0</v>
      </c>
      <c r="I17" s="38"/>
      <c r="J17" s="39"/>
      <c r="K17" s="33"/>
      <c r="L17" s="209"/>
    </row>
    <row r="18" spans="1:17" ht="15" customHeight="1">
      <c r="A18" s="138"/>
      <c r="B18" s="34"/>
      <c r="C18" s="34"/>
      <c r="D18" s="34"/>
      <c r="E18" s="35"/>
      <c r="F18" s="36"/>
      <c r="G18" s="37"/>
      <c r="H18" s="30">
        <f t="shared" si="0"/>
        <v>0</v>
      </c>
      <c r="I18" s="38"/>
      <c r="J18" s="39"/>
      <c r="K18" s="33"/>
    </row>
    <row r="19" spans="1:17" ht="15" customHeight="1">
      <c r="A19" s="138"/>
      <c r="B19" s="34"/>
      <c r="C19" s="34"/>
      <c r="D19" s="34"/>
      <c r="E19" s="35"/>
      <c r="F19" s="36"/>
      <c r="G19" s="37"/>
      <c r="H19" s="30">
        <f t="shared" si="0"/>
        <v>0</v>
      </c>
      <c r="I19" s="38"/>
      <c r="J19" s="39"/>
      <c r="K19" s="33"/>
    </row>
    <row r="20" spans="1:17" ht="15" customHeight="1">
      <c r="A20" s="138"/>
      <c r="B20" s="34"/>
      <c r="C20" s="34"/>
      <c r="D20" s="34"/>
      <c r="E20" s="35"/>
      <c r="F20" s="36"/>
      <c r="G20" s="37"/>
      <c r="H20" s="30">
        <f t="shared" si="0"/>
        <v>0</v>
      </c>
      <c r="I20" s="38"/>
      <c r="J20" s="39"/>
      <c r="K20" s="33"/>
    </row>
    <row r="21" spans="1:17" ht="15" customHeight="1">
      <c r="A21" s="138"/>
      <c r="B21" s="34"/>
      <c r="C21" s="34"/>
      <c r="D21" s="34"/>
      <c r="E21" s="35"/>
      <c r="F21" s="36"/>
      <c r="G21" s="37"/>
      <c r="H21" s="30">
        <f t="shared" si="0"/>
        <v>0</v>
      </c>
      <c r="I21" s="38"/>
      <c r="J21" s="39"/>
      <c r="K21" s="33"/>
    </row>
    <row r="22" spans="1:17" ht="15" customHeight="1">
      <c r="A22" s="138"/>
      <c r="B22" s="34"/>
      <c r="C22" s="34"/>
      <c r="D22" s="34"/>
      <c r="E22" s="35"/>
      <c r="F22" s="36"/>
      <c r="G22" s="37"/>
      <c r="H22" s="30">
        <f t="shared" si="0"/>
        <v>0</v>
      </c>
      <c r="I22" s="38"/>
      <c r="J22" s="39"/>
      <c r="K22" s="33"/>
    </row>
    <row r="23" spans="1:17" ht="15" customHeight="1">
      <c r="A23" s="138"/>
      <c r="B23" s="34"/>
      <c r="C23" s="34"/>
      <c r="D23" s="34"/>
      <c r="E23" s="35"/>
      <c r="F23" s="36"/>
      <c r="G23" s="37"/>
      <c r="H23" s="30">
        <f t="shared" si="0"/>
        <v>0</v>
      </c>
      <c r="I23" s="40"/>
      <c r="J23" s="41"/>
      <c r="K23" s="42"/>
    </row>
    <row r="24" spans="1:17" ht="15" customHeight="1" thickBot="1">
      <c r="A24" s="166" t="s">
        <v>72</v>
      </c>
      <c r="B24" s="166"/>
      <c r="C24" s="166"/>
      <c r="D24" s="166"/>
      <c r="E24" s="166"/>
      <c r="F24" s="166"/>
      <c r="G24" s="167"/>
      <c r="H24" s="43">
        <f>SUM(H12:H23)</f>
        <v>0</v>
      </c>
      <c r="I24" s="44" t="str">
        <f>IF(H24&gt;=30,H24/30,"0")</f>
        <v>0</v>
      </c>
      <c r="J24" s="45">
        <f>IF(I24&lt;1,"0",(ROUNDDOWN(I24,0))*0.12)</f>
        <v>0</v>
      </c>
      <c r="K24" s="46"/>
    </row>
    <row r="25" spans="1:17" s="6" customFormat="1" ht="15" customHeight="1" thickBot="1">
      <c r="A25" s="47"/>
      <c r="B25" s="47"/>
      <c r="C25" s="47"/>
      <c r="D25" s="47"/>
      <c r="E25" s="47"/>
      <c r="F25" s="47"/>
      <c r="G25" s="162" t="s">
        <v>54</v>
      </c>
      <c r="H25" s="163"/>
      <c r="I25" s="164"/>
      <c r="J25" s="48">
        <f>IF(SUM(J11:J24)&gt;8,"8,00",SUM(J11:J24))</f>
        <v>0</v>
      </c>
      <c r="K25" s="49"/>
      <c r="L25" s="208"/>
      <c r="M25" s="208"/>
      <c r="N25" s="208"/>
      <c r="O25" s="208"/>
      <c r="P25" s="208"/>
      <c r="Q25" s="1"/>
    </row>
    <row r="26" spans="1:17" s="6" customFormat="1" ht="13.5" customHeight="1">
      <c r="A26" s="1"/>
      <c r="B26" s="50" t="s">
        <v>19</v>
      </c>
      <c r="C26" s="51"/>
      <c r="D26" s="51"/>
      <c r="E26" s="51"/>
      <c r="F26" s="51"/>
      <c r="G26" s="168"/>
      <c r="H26" s="168"/>
      <c r="I26" s="168"/>
      <c r="J26" s="52"/>
      <c r="K26" s="53"/>
      <c r="L26" s="208"/>
      <c r="M26" s="208"/>
      <c r="N26" s="208"/>
      <c r="O26" s="208"/>
      <c r="P26" s="208"/>
      <c r="Q26" s="1"/>
    </row>
    <row r="27" spans="1:17" s="6" customFormat="1" ht="15" customHeight="1">
      <c r="A27" s="1"/>
      <c r="B27" s="50" t="s">
        <v>73</v>
      </c>
      <c r="C27" s="51"/>
      <c r="D27" s="51"/>
      <c r="E27" s="51"/>
      <c r="F27" s="51"/>
      <c r="G27" s="54"/>
      <c r="H27" s="54"/>
      <c r="I27" s="54"/>
      <c r="J27" s="52"/>
      <c r="K27" s="55"/>
      <c r="L27" s="208"/>
      <c r="M27" s="208"/>
      <c r="N27" s="208"/>
      <c r="O27" s="208"/>
      <c r="P27" s="208"/>
      <c r="Q27" s="1"/>
    </row>
    <row r="28" spans="1:17" s="6" customFormat="1" ht="17.25" customHeight="1" thickBot="1">
      <c r="A28" s="1"/>
      <c r="B28" s="56" t="s">
        <v>20</v>
      </c>
      <c r="C28" s="57"/>
      <c r="D28" s="57"/>
      <c r="E28" s="57"/>
      <c r="F28" s="57"/>
      <c r="G28" s="58"/>
      <c r="H28" s="58"/>
      <c r="I28" s="58"/>
      <c r="J28" s="59"/>
      <c r="K28" s="60"/>
      <c r="L28" s="208"/>
      <c r="M28" s="208"/>
      <c r="N28" s="208"/>
      <c r="O28" s="208"/>
      <c r="P28" s="208"/>
      <c r="Q28" s="1"/>
    </row>
    <row r="29" spans="1:17" s="6" customFormat="1" ht="17.25" customHeight="1">
      <c r="A29" s="1"/>
      <c r="B29" s="50"/>
      <c r="C29" s="51"/>
      <c r="D29" s="51"/>
      <c r="E29" s="51"/>
      <c r="F29" s="51"/>
      <c r="G29" s="51"/>
      <c r="H29" s="61"/>
      <c r="I29" s="62"/>
      <c r="J29" s="63"/>
      <c r="K29" s="64"/>
      <c r="L29" s="208"/>
      <c r="M29" s="208"/>
      <c r="N29" s="208"/>
      <c r="O29" s="208"/>
      <c r="P29" s="208"/>
      <c r="Q29" s="1"/>
    </row>
    <row r="30" spans="1:17" s="6" customFormat="1" ht="17.25" customHeight="1" thickBot="1">
      <c r="A30" s="1"/>
      <c r="B30" s="156" t="s">
        <v>62</v>
      </c>
      <c r="C30" s="157"/>
      <c r="D30" s="157"/>
      <c r="E30" s="157"/>
      <c r="F30" s="157"/>
      <c r="G30" s="157"/>
      <c r="H30" s="157"/>
      <c r="I30" s="157"/>
      <c r="J30" s="157"/>
      <c r="K30" s="165"/>
      <c r="L30" s="208"/>
      <c r="M30" s="208"/>
      <c r="N30" s="208"/>
      <c r="O30" s="208"/>
      <c r="P30" s="208"/>
      <c r="Q30" s="1"/>
    </row>
    <row r="31" spans="1:17" s="6" customFormat="1" ht="21" thickBot="1">
      <c r="A31" s="19" t="s">
        <v>8</v>
      </c>
      <c r="B31" s="135" t="s">
        <v>9</v>
      </c>
      <c r="C31" s="20" t="s">
        <v>10</v>
      </c>
      <c r="D31" s="20" t="s">
        <v>11</v>
      </c>
      <c r="E31" s="21" t="s">
        <v>12</v>
      </c>
      <c r="F31" s="20" t="s">
        <v>13</v>
      </c>
      <c r="G31" s="20" t="s">
        <v>14</v>
      </c>
      <c r="H31" s="22" t="s">
        <v>15</v>
      </c>
      <c r="I31" s="23" t="s">
        <v>16</v>
      </c>
      <c r="J31" s="136" t="s">
        <v>17</v>
      </c>
      <c r="K31" s="136" t="s">
        <v>18</v>
      </c>
      <c r="L31" s="208"/>
      <c r="M31" s="208"/>
      <c r="N31" s="208"/>
      <c r="O31" s="208"/>
      <c r="P31" s="208"/>
      <c r="Q31" s="1"/>
    </row>
    <row r="32" spans="1:17" s="6" customFormat="1" ht="17.25" customHeight="1">
      <c r="A32" s="28"/>
      <c r="B32" s="34"/>
      <c r="C32" s="26"/>
      <c r="D32" s="26"/>
      <c r="E32" s="27"/>
      <c r="F32" s="28"/>
      <c r="G32" s="29"/>
      <c r="H32" s="30">
        <f>((((G32-F32+1)))*E32)</f>
        <v>0</v>
      </c>
      <c r="I32" s="31"/>
      <c r="J32" s="32"/>
      <c r="K32" s="33"/>
      <c r="L32" s="208"/>
      <c r="M32" s="208"/>
      <c r="N32" s="208"/>
      <c r="O32" s="208"/>
      <c r="P32" s="208"/>
      <c r="Q32" s="1"/>
    </row>
    <row r="33" spans="1:17" s="6" customFormat="1" ht="17.25" customHeight="1">
      <c r="A33" s="28"/>
      <c r="B33" s="34"/>
      <c r="C33" s="34"/>
      <c r="D33" s="34"/>
      <c r="E33" s="35"/>
      <c r="F33" s="36"/>
      <c r="G33" s="37"/>
      <c r="H33" s="30">
        <f t="shared" ref="H33:H43" si="1">((((G33-F33+1)))*E33)</f>
        <v>0</v>
      </c>
      <c r="I33" s="38"/>
      <c r="J33" s="39"/>
      <c r="K33" s="33"/>
      <c r="L33" s="208"/>
      <c r="M33" s="208"/>
      <c r="N33" s="208"/>
      <c r="O33" s="208"/>
      <c r="P33" s="208"/>
      <c r="Q33" s="1"/>
    </row>
    <row r="34" spans="1:17" s="6" customFormat="1" ht="17.25" customHeight="1">
      <c r="A34" s="28"/>
      <c r="B34" s="34"/>
      <c r="C34" s="34"/>
      <c r="D34" s="34"/>
      <c r="E34" s="35"/>
      <c r="F34" s="36"/>
      <c r="G34" s="37"/>
      <c r="H34" s="30">
        <f t="shared" si="1"/>
        <v>0</v>
      </c>
      <c r="I34" s="38"/>
      <c r="J34" s="39"/>
      <c r="K34" s="33"/>
      <c r="L34" s="208"/>
      <c r="M34" s="208"/>
      <c r="N34" s="208"/>
      <c r="O34" s="208"/>
      <c r="P34" s="208"/>
      <c r="Q34" s="1"/>
    </row>
    <row r="35" spans="1:17" s="6" customFormat="1" ht="17.25" customHeight="1">
      <c r="A35" s="28"/>
      <c r="B35" s="34"/>
      <c r="C35" s="34"/>
      <c r="D35" s="34"/>
      <c r="E35" s="35"/>
      <c r="F35" s="36"/>
      <c r="G35" s="37"/>
      <c r="H35" s="30">
        <f t="shared" si="1"/>
        <v>0</v>
      </c>
      <c r="I35" s="38"/>
      <c r="J35" s="39"/>
      <c r="K35" s="33"/>
      <c r="L35" s="208"/>
      <c r="M35" s="208"/>
      <c r="N35" s="208"/>
      <c r="O35" s="208"/>
      <c r="P35" s="208"/>
      <c r="Q35" s="1"/>
    </row>
    <row r="36" spans="1:17" s="6" customFormat="1" ht="17.25" customHeight="1">
      <c r="A36" s="28"/>
      <c r="B36" s="34"/>
      <c r="C36" s="34"/>
      <c r="D36" s="34"/>
      <c r="E36" s="35"/>
      <c r="F36" s="36"/>
      <c r="G36" s="37"/>
      <c r="H36" s="30">
        <f t="shared" si="1"/>
        <v>0</v>
      </c>
      <c r="I36" s="38"/>
      <c r="J36" s="39"/>
      <c r="K36" s="33"/>
      <c r="L36" s="208"/>
      <c r="M36" s="208"/>
      <c r="N36" s="208"/>
      <c r="O36" s="208"/>
      <c r="P36" s="208"/>
      <c r="Q36" s="1"/>
    </row>
    <row r="37" spans="1:17" s="6" customFormat="1" ht="17.25" customHeight="1">
      <c r="A37" s="28"/>
      <c r="B37" s="34"/>
      <c r="C37" s="34"/>
      <c r="D37" s="34"/>
      <c r="E37" s="35"/>
      <c r="F37" s="36"/>
      <c r="G37" s="37"/>
      <c r="H37" s="30">
        <f t="shared" si="1"/>
        <v>0</v>
      </c>
      <c r="I37" s="38"/>
      <c r="J37" s="39"/>
      <c r="K37" s="33"/>
      <c r="L37" s="208"/>
      <c r="M37" s="208"/>
      <c r="N37" s="208"/>
      <c r="O37" s="208"/>
      <c r="P37" s="208"/>
      <c r="Q37" s="1"/>
    </row>
    <row r="38" spans="1:17" s="6" customFormat="1" ht="17.25" customHeight="1">
      <c r="A38" s="28"/>
      <c r="B38" s="34"/>
      <c r="C38" s="34"/>
      <c r="D38" s="34"/>
      <c r="E38" s="35"/>
      <c r="F38" s="36"/>
      <c r="G38" s="37"/>
      <c r="H38" s="30">
        <f t="shared" si="1"/>
        <v>0</v>
      </c>
      <c r="I38" s="38"/>
      <c r="J38" s="39"/>
      <c r="K38" s="33"/>
      <c r="L38" s="208"/>
      <c r="M38" s="208"/>
      <c r="N38" s="208"/>
      <c r="O38" s="208"/>
      <c r="P38" s="208"/>
      <c r="Q38" s="1"/>
    </row>
    <row r="39" spans="1:17" s="6" customFormat="1" ht="17.25" customHeight="1">
      <c r="A39" s="28"/>
      <c r="B39" s="34"/>
      <c r="C39" s="34"/>
      <c r="D39" s="34"/>
      <c r="E39" s="35"/>
      <c r="F39" s="36"/>
      <c r="G39" s="37"/>
      <c r="H39" s="30">
        <f t="shared" si="1"/>
        <v>0</v>
      </c>
      <c r="I39" s="38"/>
      <c r="J39" s="39"/>
      <c r="K39" s="33"/>
      <c r="L39" s="208"/>
      <c r="M39" s="208"/>
      <c r="N39" s="208"/>
      <c r="O39" s="208"/>
      <c r="P39" s="208"/>
      <c r="Q39" s="1"/>
    </row>
    <row r="40" spans="1:17" s="6" customFormat="1" ht="17.25" customHeight="1">
      <c r="A40" s="28"/>
      <c r="B40" s="34"/>
      <c r="C40" s="34"/>
      <c r="D40" s="34"/>
      <c r="E40" s="35"/>
      <c r="F40" s="36"/>
      <c r="G40" s="37"/>
      <c r="H40" s="30">
        <f t="shared" si="1"/>
        <v>0</v>
      </c>
      <c r="I40" s="38"/>
      <c r="J40" s="39"/>
      <c r="K40" s="33"/>
      <c r="L40" s="208"/>
      <c r="M40" s="208"/>
      <c r="N40" s="208"/>
      <c r="O40" s="208"/>
      <c r="P40" s="208"/>
      <c r="Q40" s="1"/>
    </row>
    <row r="41" spans="1:17" s="6" customFormat="1" ht="17.25" customHeight="1">
      <c r="A41" s="28"/>
      <c r="B41" s="34"/>
      <c r="C41" s="34"/>
      <c r="D41" s="34"/>
      <c r="E41" s="35"/>
      <c r="F41" s="36"/>
      <c r="G41" s="37"/>
      <c r="H41" s="30">
        <f t="shared" si="1"/>
        <v>0</v>
      </c>
      <c r="I41" s="38"/>
      <c r="J41" s="39"/>
      <c r="K41" s="33"/>
      <c r="L41" s="208"/>
      <c r="M41" s="208"/>
      <c r="N41" s="208"/>
      <c r="O41" s="208"/>
      <c r="P41" s="208"/>
      <c r="Q41" s="1"/>
    </row>
    <row r="42" spans="1:17" s="6" customFormat="1" ht="17.25" customHeight="1">
      <c r="A42" s="28"/>
      <c r="B42" s="34"/>
      <c r="C42" s="34"/>
      <c r="D42" s="34"/>
      <c r="E42" s="35"/>
      <c r="F42" s="36"/>
      <c r="G42" s="37"/>
      <c r="H42" s="30">
        <f t="shared" si="1"/>
        <v>0</v>
      </c>
      <c r="I42" s="38"/>
      <c r="J42" s="39"/>
      <c r="K42" s="33"/>
      <c r="L42" s="208"/>
      <c r="M42" s="208"/>
      <c r="N42" s="208"/>
      <c r="O42" s="208"/>
      <c r="P42" s="208"/>
      <c r="Q42" s="1"/>
    </row>
    <row r="43" spans="1:17" s="6" customFormat="1" ht="17.25" customHeight="1">
      <c r="A43" s="28"/>
      <c r="B43" s="34"/>
      <c r="C43" s="34"/>
      <c r="D43" s="34"/>
      <c r="E43" s="35"/>
      <c r="F43" s="36"/>
      <c r="G43" s="37"/>
      <c r="H43" s="30">
        <f t="shared" si="1"/>
        <v>0</v>
      </c>
      <c r="I43" s="40"/>
      <c r="J43" s="41"/>
      <c r="K43" s="42"/>
      <c r="L43" s="208"/>
      <c r="M43" s="208"/>
      <c r="N43" s="208"/>
      <c r="O43" s="208"/>
      <c r="P43" s="208"/>
      <c r="Q43" s="1"/>
    </row>
    <row r="44" spans="1:17" s="6" customFormat="1" ht="17.25" customHeight="1" thickBot="1">
      <c r="A44" s="160" t="s">
        <v>72</v>
      </c>
      <c r="B44" s="160"/>
      <c r="C44" s="160"/>
      <c r="D44" s="160"/>
      <c r="E44" s="160"/>
      <c r="F44" s="160"/>
      <c r="G44" s="161"/>
      <c r="H44" s="43">
        <f>SUM(H32:H43)</f>
        <v>0</v>
      </c>
      <c r="I44" s="44" t="str">
        <f>IF(H44&gt;=30,H44/30,"0")</f>
        <v>0</v>
      </c>
      <c r="J44" s="45">
        <f>IF(I44&lt;1,"0",(ROUNDDOWN(I44,0))*0.09)</f>
        <v>0</v>
      </c>
      <c r="K44" s="46"/>
      <c r="L44" s="208"/>
      <c r="M44" s="208"/>
      <c r="N44" s="208"/>
      <c r="O44" s="208"/>
      <c r="P44" s="208"/>
      <c r="Q44" s="1"/>
    </row>
    <row r="45" spans="1:17" ht="17.25" customHeight="1" thickBot="1">
      <c r="A45" s="47"/>
      <c r="B45" s="47"/>
      <c r="C45" s="47"/>
      <c r="D45" s="47"/>
      <c r="E45" s="47"/>
      <c r="F45" s="47"/>
      <c r="G45" s="162" t="s">
        <v>54</v>
      </c>
      <c r="H45" s="163"/>
      <c r="I45" s="164"/>
      <c r="J45" s="48">
        <f>IF(SUM(J31:J44)&gt;8,"8,00",SUM(J31:J44))</f>
        <v>0</v>
      </c>
      <c r="K45" s="49"/>
    </row>
    <row r="46" spans="1:17" s="6" customFormat="1" ht="17.25" customHeight="1" thickBot="1">
      <c r="A46" s="1"/>
      <c r="B46" s="156" t="s">
        <v>63</v>
      </c>
      <c r="C46" s="157"/>
      <c r="D46" s="157"/>
      <c r="E46" s="157"/>
      <c r="F46" s="157"/>
      <c r="G46" s="157"/>
      <c r="H46" s="157"/>
      <c r="I46" s="157"/>
      <c r="J46" s="157"/>
      <c r="K46" s="165"/>
      <c r="L46" s="208"/>
      <c r="M46" s="208"/>
      <c r="N46" s="208"/>
      <c r="O46" s="208"/>
      <c r="P46" s="208"/>
      <c r="Q46" s="1"/>
    </row>
    <row r="47" spans="1:17" s="6" customFormat="1" ht="21" thickBot="1">
      <c r="A47" s="19" t="s">
        <v>8</v>
      </c>
      <c r="B47" s="135" t="s">
        <v>9</v>
      </c>
      <c r="C47" s="20" t="s">
        <v>10</v>
      </c>
      <c r="D47" s="20" t="s">
        <v>11</v>
      </c>
      <c r="E47" s="21" t="s">
        <v>12</v>
      </c>
      <c r="F47" s="20" t="s">
        <v>13</v>
      </c>
      <c r="G47" s="20" t="s">
        <v>14</v>
      </c>
      <c r="H47" s="22" t="s">
        <v>15</v>
      </c>
      <c r="I47" s="23" t="s">
        <v>16</v>
      </c>
      <c r="J47" s="136" t="s">
        <v>17</v>
      </c>
      <c r="K47" s="136" t="s">
        <v>18</v>
      </c>
      <c r="L47" s="208"/>
      <c r="M47" s="208"/>
      <c r="N47" s="208"/>
      <c r="O47" s="208"/>
      <c r="P47" s="208"/>
      <c r="Q47" s="1"/>
    </row>
    <row r="48" spans="1:17" s="6" customFormat="1" ht="17.25" customHeight="1">
      <c r="A48" s="28"/>
      <c r="B48" s="34"/>
      <c r="C48" s="26"/>
      <c r="D48" s="26"/>
      <c r="E48" s="27"/>
      <c r="F48" s="28"/>
      <c r="G48" s="29"/>
      <c r="H48" s="30">
        <f>((((G48-F48+1)))*E48)</f>
        <v>0</v>
      </c>
      <c r="I48" s="31"/>
      <c r="J48" s="32"/>
      <c r="K48" s="33"/>
      <c r="L48" s="208"/>
      <c r="M48" s="208"/>
      <c r="N48" s="208"/>
      <c r="O48" s="208"/>
      <c r="P48" s="208"/>
      <c r="Q48" s="1"/>
    </row>
    <row r="49" spans="1:17" s="6" customFormat="1" ht="17.25" customHeight="1">
      <c r="A49" s="28"/>
      <c r="B49" s="34"/>
      <c r="C49" s="34"/>
      <c r="D49" s="34"/>
      <c r="E49" s="35"/>
      <c r="F49" s="36"/>
      <c r="G49" s="37"/>
      <c r="H49" s="30">
        <f t="shared" ref="H49:H59" si="2">((((G49-F49+1)))*E49)</f>
        <v>0</v>
      </c>
      <c r="I49" s="38"/>
      <c r="J49" s="39"/>
      <c r="K49" s="33"/>
      <c r="L49" s="208"/>
      <c r="M49" s="208"/>
      <c r="N49" s="208"/>
      <c r="O49" s="208"/>
      <c r="P49" s="208"/>
      <c r="Q49" s="1"/>
    </row>
    <row r="50" spans="1:17" s="6" customFormat="1" ht="17.25" customHeight="1">
      <c r="A50" s="28"/>
      <c r="B50" s="34"/>
      <c r="C50" s="34"/>
      <c r="D50" s="34"/>
      <c r="E50" s="35"/>
      <c r="F50" s="36"/>
      <c r="G50" s="37"/>
      <c r="H50" s="30">
        <f t="shared" si="2"/>
        <v>0</v>
      </c>
      <c r="I50" s="38"/>
      <c r="J50" s="39"/>
      <c r="K50" s="33"/>
      <c r="L50" s="208"/>
      <c r="M50" s="208"/>
      <c r="N50" s="208"/>
      <c r="O50" s="208"/>
      <c r="P50" s="208"/>
      <c r="Q50" s="1"/>
    </row>
    <row r="51" spans="1:17" s="6" customFormat="1" ht="17.25" customHeight="1">
      <c r="A51" s="28"/>
      <c r="B51" s="34"/>
      <c r="C51" s="34"/>
      <c r="D51" s="34"/>
      <c r="E51" s="35"/>
      <c r="F51" s="36"/>
      <c r="G51" s="37"/>
      <c r="H51" s="30">
        <f t="shared" si="2"/>
        <v>0</v>
      </c>
      <c r="I51" s="38"/>
      <c r="J51" s="39"/>
      <c r="K51" s="33"/>
      <c r="L51" s="208"/>
      <c r="M51" s="208"/>
      <c r="N51" s="208"/>
      <c r="O51" s="208"/>
      <c r="P51" s="208"/>
      <c r="Q51" s="1"/>
    </row>
    <row r="52" spans="1:17" s="6" customFormat="1" ht="17.25" customHeight="1">
      <c r="A52" s="28"/>
      <c r="B52" s="34"/>
      <c r="C52" s="34"/>
      <c r="D52" s="34"/>
      <c r="E52" s="35"/>
      <c r="F52" s="36"/>
      <c r="G52" s="37"/>
      <c r="H52" s="30">
        <f t="shared" si="2"/>
        <v>0</v>
      </c>
      <c r="I52" s="38"/>
      <c r="J52" s="39"/>
      <c r="K52" s="33"/>
      <c r="L52" s="208"/>
      <c r="M52" s="208"/>
      <c r="N52" s="208"/>
      <c r="O52" s="208"/>
      <c r="P52" s="208"/>
      <c r="Q52" s="1"/>
    </row>
    <row r="53" spans="1:17" s="6" customFormat="1" ht="17.25" customHeight="1">
      <c r="A53" s="28"/>
      <c r="B53" s="34"/>
      <c r="C53" s="34"/>
      <c r="D53" s="34"/>
      <c r="E53" s="35"/>
      <c r="F53" s="36"/>
      <c r="G53" s="37"/>
      <c r="H53" s="30">
        <f t="shared" si="2"/>
        <v>0</v>
      </c>
      <c r="I53" s="38"/>
      <c r="J53" s="39"/>
      <c r="K53" s="33"/>
      <c r="L53" s="208"/>
      <c r="M53" s="208"/>
      <c r="N53" s="208"/>
      <c r="O53" s="208"/>
      <c r="P53" s="208"/>
      <c r="Q53" s="1"/>
    </row>
    <row r="54" spans="1:17" s="6" customFormat="1" ht="17.25" customHeight="1">
      <c r="A54" s="28"/>
      <c r="B54" s="34"/>
      <c r="C54" s="34"/>
      <c r="D54" s="34"/>
      <c r="E54" s="35"/>
      <c r="F54" s="36"/>
      <c r="G54" s="37"/>
      <c r="H54" s="30">
        <f t="shared" si="2"/>
        <v>0</v>
      </c>
      <c r="I54" s="38"/>
      <c r="J54" s="39"/>
      <c r="K54" s="33"/>
      <c r="L54" s="208"/>
      <c r="M54" s="208"/>
      <c r="N54" s="208"/>
      <c r="O54" s="208"/>
      <c r="P54" s="208"/>
      <c r="Q54" s="1"/>
    </row>
    <row r="55" spans="1:17" s="6" customFormat="1" ht="17.25" customHeight="1">
      <c r="A55" s="28"/>
      <c r="B55" s="34"/>
      <c r="C55" s="34"/>
      <c r="D55" s="34"/>
      <c r="E55" s="35"/>
      <c r="F55" s="36"/>
      <c r="G55" s="37"/>
      <c r="H55" s="30">
        <f t="shared" si="2"/>
        <v>0</v>
      </c>
      <c r="I55" s="38"/>
      <c r="J55" s="39"/>
      <c r="K55" s="33"/>
      <c r="L55" s="208"/>
      <c r="M55" s="208"/>
      <c r="N55" s="208"/>
      <c r="O55" s="208"/>
      <c r="P55" s="208"/>
      <c r="Q55" s="1"/>
    </row>
    <row r="56" spans="1:17" s="6" customFormat="1" ht="17.25" customHeight="1">
      <c r="A56" s="28"/>
      <c r="B56" s="34"/>
      <c r="C56" s="34"/>
      <c r="D56" s="34"/>
      <c r="E56" s="35"/>
      <c r="F56" s="36"/>
      <c r="G56" s="37"/>
      <c r="H56" s="30">
        <f t="shared" si="2"/>
        <v>0</v>
      </c>
      <c r="I56" s="38"/>
      <c r="J56" s="39"/>
      <c r="K56" s="33"/>
      <c r="L56" s="208"/>
      <c r="M56" s="208"/>
      <c r="N56" s="208"/>
      <c r="O56" s="208"/>
      <c r="P56" s="208"/>
      <c r="Q56" s="1"/>
    </row>
    <row r="57" spans="1:17" s="6" customFormat="1" ht="17.25" customHeight="1">
      <c r="A57" s="28"/>
      <c r="B57" s="34"/>
      <c r="C57" s="34"/>
      <c r="D57" s="34"/>
      <c r="E57" s="35"/>
      <c r="F57" s="36"/>
      <c r="G57" s="37"/>
      <c r="H57" s="30">
        <f t="shared" si="2"/>
        <v>0</v>
      </c>
      <c r="I57" s="38"/>
      <c r="J57" s="39"/>
      <c r="K57" s="33"/>
      <c r="L57" s="208"/>
      <c r="M57" s="208"/>
      <c r="N57" s="208"/>
      <c r="O57" s="208"/>
      <c r="P57" s="208"/>
      <c r="Q57" s="1"/>
    </row>
    <row r="58" spans="1:17" s="6" customFormat="1" ht="17.25" customHeight="1">
      <c r="A58" s="28"/>
      <c r="B58" s="34"/>
      <c r="C58" s="34"/>
      <c r="D58" s="34"/>
      <c r="E58" s="35"/>
      <c r="F58" s="36"/>
      <c r="G58" s="37"/>
      <c r="H58" s="30">
        <f t="shared" si="2"/>
        <v>0</v>
      </c>
      <c r="I58" s="38"/>
      <c r="J58" s="39"/>
      <c r="K58" s="33"/>
      <c r="L58" s="208"/>
      <c r="M58" s="208"/>
      <c r="N58" s="208"/>
      <c r="O58" s="208"/>
      <c r="P58" s="208"/>
      <c r="Q58" s="1"/>
    </row>
    <row r="59" spans="1:17" s="6" customFormat="1" ht="17.25" customHeight="1">
      <c r="A59" s="28"/>
      <c r="B59" s="34"/>
      <c r="C59" s="34"/>
      <c r="D59" s="34"/>
      <c r="E59" s="35"/>
      <c r="F59" s="36"/>
      <c r="G59" s="37"/>
      <c r="H59" s="30">
        <f t="shared" si="2"/>
        <v>0</v>
      </c>
      <c r="I59" s="40"/>
      <c r="J59" s="41"/>
      <c r="K59" s="42"/>
      <c r="L59" s="208"/>
      <c r="M59" s="208"/>
      <c r="N59" s="208"/>
      <c r="O59" s="208"/>
      <c r="P59" s="208"/>
      <c r="Q59" s="1"/>
    </row>
    <row r="60" spans="1:17" s="6" customFormat="1" ht="17.25" customHeight="1" thickBot="1">
      <c r="A60" s="160" t="s">
        <v>72</v>
      </c>
      <c r="B60" s="160"/>
      <c r="C60" s="160"/>
      <c r="D60" s="160"/>
      <c r="E60" s="160"/>
      <c r="F60" s="160"/>
      <c r="G60" s="161"/>
      <c r="H60" s="43">
        <f>SUM(H48:H59)</f>
        <v>0</v>
      </c>
      <c r="I60" s="44" t="str">
        <f>IF(H60&gt;=30,H60/30,"0")</f>
        <v>0</v>
      </c>
      <c r="J60" s="45">
        <f>IF(I60&lt;1,"0",(ROUNDDOWN(I60,0))*0.05)</f>
        <v>0</v>
      </c>
      <c r="K60" s="46"/>
      <c r="L60" s="208"/>
      <c r="M60" s="208"/>
      <c r="N60" s="208"/>
      <c r="O60" s="208"/>
      <c r="P60" s="208"/>
      <c r="Q60" s="1"/>
    </row>
    <row r="61" spans="1:17" ht="17.25" customHeight="1" thickBot="1">
      <c r="A61" s="47"/>
      <c r="B61" s="47"/>
      <c r="C61" s="47"/>
      <c r="D61" s="47"/>
      <c r="E61" s="47"/>
      <c r="F61" s="47"/>
      <c r="G61" s="162" t="s">
        <v>54</v>
      </c>
      <c r="H61" s="163"/>
      <c r="I61" s="164"/>
      <c r="J61" s="48">
        <f>IF(SUM(J47:J60)&gt;8,"8,00",SUM(J47:J60))</f>
        <v>0</v>
      </c>
      <c r="K61" s="49"/>
    </row>
    <row r="62" spans="1:17" ht="17.25" customHeight="1">
      <c r="B62" s="50" t="s">
        <v>19</v>
      </c>
      <c r="C62" s="51"/>
      <c r="D62" s="51"/>
      <c r="E62" s="51"/>
      <c r="F62" s="51"/>
      <c r="G62" s="168"/>
      <c r="H62" s="168"/>
      <c r="I62" s="168"/>
      <c r="J62" s="52"/>
      <c r="K62" s="53"/>
    </row>
    <row r="63" spans="1:17" ht="17.25" customHeight="1">
      <c r="B63" s="50" t="s">
        <v>73</v>
      </c>
      <c r="C63" s="51"/>
      <c r="D63" s="51"/>
      <c r="E63" s="51"/>
      <c r="F63" s="51"/>
      <c r="G63" s="54"/>
      <c r="H63" s="54"/>
      <c r="I63" s="54"/>
      <c r="J63" s="52"/>
      <c r="K63" s="55"/>
    </row>
    <row r="64" spans="1:17" ht="17.25" customHeight="1" thickBot="1">
      <c r="B64" s="56" t="s">
        <v>20</v>
      </c>
      <c r="C64" s="57"/>
      <c r="D64" s="57"/>
      <c r="E64" s="57"/>
      <c r="F64" s="57"/>
      <c r="G64" s="58"/>
      <c r="H64" s="58"/>
      <c r="I64" s="58"/>
      <c r="J64" s="59"/>
      <c r="K64" s="60"/>
    </row>
    <row r="65" spans="1:16" ht="17.25" customHeight="1" thickBot="1">
      <c r="B65" s="65"/>
      <c r="C65" s="172" t="s">
        <v>21</v>
      </c>
      <c r="D65" s="173"/>
      <c r="E65" s="173"/>
      <c r="F65" s="173"/>
      <c r="G65" s="173"/>
      <c r="H65" s="173"/>
      <c r="I65" s="174"/>
      <c r="J65" s="222">
        <f>IF(SUM(J25+J45+J61)&gt;8,"8,00",SUM(J25+J45+J61))</f>
        <v>0</v>
      </c>
      <c r="K65" s="223"/>
    </row>
    <row r="66" spans="1:16" ht="17.25" customHeight="1" thickBot="1">
      <c r="B66" s="50"/>
      <c r="C66" s="51"/>
      <c r="D66" s="51"/>
      <c r="E66" s="51"/>
      <c r="F66" s="51"/>
      <c r="G66" s="51"/>
      <c r="H66" s="61"/>
      <c r="I66" s="62"/>
      <c r="J66" s="63"/>
      <c r="K66" s="64"/>
    </row>
    <row r="67" spans="1:16" s="6" customFormat="1" ht="14.4">
      <c r="A67" s="1"/>
      <c r="B67" s="153" t="s">
        <v>64</v>
      </c>
      <c r="C67" s="154"/>
      <c r="D67" s="154"/>
      <c r="E67" s="154"/>
      <c r="F67" s="154"/>
      <c r="G67" s="154"/>
      <c r="H67" s="154"/>
      <c r="I67" s="154"/>
      <c r="J67" s="154"/>
      <c r="K67" s="155"/>
      <c r="L67" s="208"/>
      <c r="M67" s="208"/>
      <c r="N67" s="208"/>
      <c r="O67" s="208"/>
      <c r="P67" s="208"/>
    </row>
    <row r="68" spans="1:16" ht="14.4" thickBot="1">
      <c r="B68" s="217" t="s">
        <v>55</v>
      </c>
      <c r="C68" s="218"/>
      <c r="D68" s="218"/>
      <c r="E68" s="218"/>
      <c r="F68" s="218"/>
      <c r="G68" s="218"/>
      <c r="H68" s="218"/>
      <c r="I68" s="218"/>
      <c r="J68" s="218"/>
      <c r="K68" s="219"/>
      <c r="O68" s="208" t="s">
        <v>22</v>
      </c>
    </row>
    <row r="69" spans="1:16" ht="21" thickBot="1">
      <c r="A69" s="67" t="s">
        <v>8</v>
      </c>
      <c r="B69" s="175" t="s">
        <v>23</v>
      </c>
      <c r="C69" s="175"/>
      <c r="D69" s="175"/>
      <c r="E69" s="176" t="s">
        <v>24</v>
      </c>
      <c r="F69" s="177"/>
      <c r="G69" s="68" t="s">
        <v>25</v>
      </c>
      <c r="H69" s="69"/>
      <c r="I69" s="62"/>
      <c r="J69" s="70" t="s">
        <v>17</v>
      </c>
      <c r="K69" s="178" t="s">
        <v>18</v>
      </c>
    </row>
    <row r="70" spans="1:16" ht="14.4">
      <c r="A70" s="71"/>
      <c r="B70" s="180"/>
      <c r="C70" s="181"/>
      <c r="D70" s="182"/>
      <c r="E70" s="170"/>
      <c r="F70" s="171"/>
      <c r="G70" s="72"/>
      <c r="H70" s="61"/>
      <c r="I70" s="62"/>
      <c r="J70" s="73" t="str">
        <f>IF(G70="15h a 24h","0,05",IF(G70="25h a 49h","0,10",IF(G70="50h a 74h","0,20",IF(G70="75h a 99h","0,30",IF(G70="100h o més hores","0,40","0,00")))))</f>
        <v>0,00</v>
      </c>
      <c r="K70" s="179"/>
    </row>
    <row r="71" spans="1:16">
      <c r="A71" s="71"/>
      <c r="B71" s="169"/>
      <c r="C71" s="170"/>
      <c r="D71" s="171"/>
      <c r="E71" s="169"/>
      <c r="F71" s="171"/>
      <c r="G71" s="72"/>
      <c r="H71" s="61"/>
      <c r="I71" s="62"/>
      <c r="J71" s="73" t="str">
        <f t="shared" ref="J71:J88" si="3">IF(G71="15h a 24h","0,05",IF(G71="25h a 49h","0,10",IF(G71="50h a 74h","0,20",IF(G71="75h a 99h","0,30",IF(G71="100h o més hores","0,40","0,00")))))</f>
        <v>0,00</v>
      </c>
      <c r="K71" s="74"/>
      <c r="L71" s="209"/>
      <c r="M71" s="208" t="s">
        <v>26</v>
      </c>
    </row>
    <row r="72" spans="1:16">
      <c r="A72" s="71"/>
      <c r="B72" s="147"/>
      <c r="C72" s="147"/>
      <c r="D72" s="147"/>
      <c r="E72" s="169"/>
      <c r="F72" s="171"/>
      <c r="G72" s="72"/>
      <c r="H72" s="61"/>
      <c r="I72" s="62"/>
      <c r="J72" s="73" t="str">
        <f t="shared" si="3"/>
        <v>0,00</v>
      </c>
      <c r="K72" s="74"/>
      <c r="M72" s="208" t="s">
        <v>27</v>
      </c>
    </row>
    <row r="73" spans="1:16">
      <c r="A73" s="71"/>
      <c r="B73" s="147"/>
      <c r="C73" s="147"/>
      <c r="D73" s="147"/>
      <c r="E73" s="169"/>
      <c r="F73" s="171"/>
      <c r="G73" s="72"/>
      <c r="H73" s="61"/>
      <c r="I73" s="62"/>
      <c r="J73" s="73" t="str">
        <f t="shared" si="3"/>
        <v>0,00</v>
      </c>
      <c r="K73" s="74"/>
      <c r="M73" s="208" t="s">
        <v>28</v>
      </c>
    </row>
    <row r="74" spans="1:16">
      <c r="A74" s="71"/>
      <c r="B74" s="147"/>
      <c r="C74" s="147"/>
      <c r="D74" s="147"/>
      <c r="E74" s="169"/>
      <c r="F74" s="171"/>
      <c r="G74" s="72"/>
      <c r="H74" s="61"/>
      <c r="I74" s="62"/>
      <c r="J74" s="73" t="str">
        <f t="shared" si="3"/>
        <v>0,00</v>
      </c>
      <c r="K74" s="74"/>
      <c r="M74" s="208" t="s">
        <v>29</v>
      </c>
    </row>
    <row r="75" spans="1:16">
      <c r="A75" s="71"/>
      <c r="B75" s="147"/>
      <c r="C75" s="147"/>
      <c r="D75" s="147"/>
      <c r="E75" s="169"/>
      <c r="F75" s="171"/>
      <c r="G75" s="72"/>
      <c r="H75" s="61"/>
      <c r="I75" s="62"/>
      <c r="J75" s="73" t="str">
        <f t="shared" si="3"/>
        <v>0,00</v>
      </c>
      <c r="K75" s="74"/>
      <c r="M75" s="208" t="s">
        <v>65</v>
      </c>
    </row>
    <row r="76" spans="1:16">
      <c r="A76" s="71"/>
      <c r="B76" s="147"/>
      <c r="C76" s="147"/>
      <c r="D76" s="147"/>
      <c r="E76" s="75"/>
      <c r="F76" s="76"/>
      <c r="G76" s="72"/>
      <c r="H76" s="61"/>
      <c r="I76" s="62"/>
      <c r="J76" s="73" t="str">
        <f t="shared" si="3"/>
        <v>0,00</v>
      </c>
      <c r="K76" s="74"/>
    </row>
    <row r="77" spans="1:16">
      <c r="A77" s="71"/>
      <c r="B77" s="147"/>
      <c r="C77" s="147"/>
      <c r="D77" s="147"/>
      <c r="E77" s="75"/>
      <c r="F77" s="76"/>
      <c r="G77" s="72"/>
      <c r="H77" s="61"/>
      <c r="I77" s="62"/>
      <c r="J77" s="73" t="str">
        <f t="shared" si="3"/>
        <v>0,00</v>
      </c>
      <c r="K77" s="74"/>
    </row>
    <row r="78" spans="1:16">
      <c r="A78" s="71"/>
      <c r="B78" s="147"/>
      <c r="C78" s="147"/>
      <c r="D78" s="147"/>
      <c r="E78" s="75"/>
      <c r="F78" s="76"/>
      <c r="G78" s="72"/>
      <c r="H78" s="61"/>
      <c r="I78" s="62"/>
      <c r="J78" s="73" t="str">
        <f t="shared" si="3"/>
        <v>0,00</v>
      </c>
      <c r="K78" s="74"/>
    </row>
    <row r="79" spans="1:16">
      <c r="A79" s="71"/>
      <c r="B79" s="147"/>
      <c r="C79" s="147"/>
      <c r="D79" s="147"/>
      <c r="E79" s="75"/>
      <c r="F79" s="76"/>
      <c r="G79" s="72"/>
      <c r="H79" s="61"/>
      <c r="I79" s="62"/>
      <c r="J79" s="73" t="str">
        <f t="shared" si="3"/>
        <v>0,00</v>
      </c>
      <c r="K79" s="74"/>
    </row>
    <row r="80" spans="1:16">
      <c r="A80" s="71"/>
      <c r="B80" s="147"/>
      <c r="C80" s="147"/>
      <c r="D80" s="147"/>
      <c r="E80" s="75"/>
      <c r="F80" s="76"/>
      <c r="G80" s="72"/>
      <c r="H80" s="61"/>
      <c r="I80" s="62"/>
      <c r="J80" s="73" t="str">
        <f t="shared" si="3"/>
        <v>0,00</v>
      </c>
      <c r="K80" s="74"/>
    </row>
    <row r="81" spans="1:15">
      <c r="A81" s="71"/>
      <c r="B81" s="147"/>
      <c r="C81" s="147"/>
      <c r="D81" s="147"/>
      <c r="E81" s="75"/>
      <c r="F81" s="76"/>
      <c r="G81" s="72"/>
      <c r="H81" s="61"/>
      <c r="I81" s="62"/>
      <c r="J81" s="73" t="str">
        <f t="shared" si="3"/>
        <v>0,00</v>
      </c>
      <c r="K81" s="74"/>
    </row>
    <row r="82" spans="1:15" ht="15" customHeight="1">
      <c r="A82" s="71"/>
      <c r="B82" s="147"/>
      <c r="C82" s="147"/>
      <c r="D82" s="147"/>
      <c r="E82" s="169"/>
      <c r="F82" s="171"/>
      <c r="G82" s="72"/>
      <c r="H82" s="61"/>
      <c r="I82" s="62"/>
      <c r="J82" s="73" t="str">
        <f t="shared" si="3"/>
        <v>0,00</v>
      </c>
      <c r="K82" s="74"/>
    </row>
    <row r="83" spans="1:15" ht="15" customHeight="1">
      <c r="A83" s="71"/>
      <c r="B83" s="147"/>
      <c r="C83" s="147"/>
      <c r="D83" s="147"/>
      <c r="E83" s="169"/>
      <c r="F83" s="171"/>
      <c r="G83" s="72"/>
      <c r="H83" s="61"/>
      <c r="I83" s="62"/>
      <c r="J83" s="73" t="str">
        <f t="shared" si="3"/>
        <v>0,00</v>
      </c>
      <c r="K83" s="74"/>
    </row>
    <row r="84" spans="1:15" ht="15" customHeight="1">
      <c r="A84" s="71"/>
      <c r="B84" s="147"/>
      <c r="C84" s="147"/>
      <c r="D84" s="147"/>
      <c r="E84" s="169"/>
      <c r="F84" s="171"/>
      <c r="G84" s="72"/>
      <c r="H84" s="61"/>
      <c r="I84" s="62"/>
      <c r="J84" s="73" t="str">
        <f t="shared" si="3"/>
        <v>0,00</v>
      </c>
      <c r="K84" s="74"/>
    </row>
    <row r="85" spans="1:15" ht="15" customHeight="1">
      <c r="A85" s="71"/>
      <c r="B85" s="147"/>
      <c r="C85" s="147"/>
      <c r="D85" s="147"/>
      <c r="E85" s="169"/>
      <c r="F85" s="171"/>
      <c r="G85" s="72"/>
      <c r="H85" s="61"/>
      <c r="I85" s="62"/>
      <c r="J85" s="73" t="str">
        <f t="shared" si="3"/>
        <v>0,00</v>
      </c>
      <c r="K85" s="74"/>
    </row>
    <row r="86" spans="1:15" ht="15" customHeight="1">
      <c r="A86" s="71"/>
      <c r="B86" s="147"/>
      <c r="C86" s="147"/>
      <c r="D86" s="147"/>
      <c r="E86" s="169"/>
      <c r="F86" s="171"/>
      <c r="G86" s="72"/>
      <c r="H86" s="61"/>
      <c r="I86" s="62"/>
      <c r="J86" s="73" t="str">
        <f t="shared" si="3"/>
        <v>0,00</v>
      </c>
      <c r="K86" s="74"/>
      <c r="L86" s="209"/>
    </row>
    <row r="87" spans="1:15" ht="15" customHeight="1">
      <c r="A87" s="71"/>
      <c r="B87" s="147"/>
      <c r="C87" s="147"/>
      <c r="D87" s="147"/>
      <c r="E87" s="169"/>
      <c r="F87" s="171"/>
      <c r="G87" s="72"/>
      <c r="H87" s="61"/>
      <c r="I87" s="62"/>
      <c r="J87" s="73" t="str">
        <f t="shared" si="3"/>
        <v>0,00</v>
      </c>
      <c r="K87" s="74"/>
    </row>
    <row r="88" spans="1:15" ht="15" customHeight="1" thickBot="1">
      <c r="A88" s="71"/>
      <c r="B88" s="147"/>
      <c r="C88" s="147"/>
      <c r="D88" s="147"/>
      <c r="E88" s="169"/>
      <c r="F88" s="171"/>
      <c r="G88" s="72"/>
      <c r="H88" s="61"/>
      <c r="I88" s="62"/>
      <c r="J88" s="73" t="str">
        <f t="shared" si="3"/>
        <v>0,00</v>
      </c>
      <c r="K88" s="74"/>
    </row>
    <row r="89" spans="1:15" ht="15" customHeight="1">
      <c r="A89" s="139"/>
      <c r="B89" s="65"/>
      <c r="C89" s="51"/>
      <c r="D89" s="51"/>
      <c r="E89" s="51"/>
      <c r="F89" s="51"/>
      <c r="G89" s="214" t="s">
        <v>30</v>
      </c>
      <c r="H89" s="214"/>
      <c r="I89" s="214"/>
      <c r="J89" s="215">
        <f>IF((J70+J71+J72+J73+J74+J75++J76+J77+J78+J79+J80+J81+J82+J83+J84+J85+J86+J87+J88)&gt;3,"3,00",(J70+J71+J72+J73+J74+J75+J76+J77+J78+J79+J80+J81+J82+J83+J84+J85+J86+J87+J88))</f>
        <v>0</v>
      </c>
      <c r="K89" s="216"/>
    </row>
    <row r="90" spans="1:15" ht="14.4" thickBot="1">
      <c r="B90" s="217" t="s">
        <v>67</v>
      </c>
      <c r="C90" s="218"/>
      <c r="D90" s="218"/>
      <c r="E90" s="218"/>
      <c r="F90" s="218"/>
      <c r="G90" s="218"/>
      <c r="H90" s="218"/>
      <c r="I90" s="218"/>
      <c r="J90" s="218"/>
      <c r="K90" s="219"/>
      <c r="O90" s="208" t="s">
        <v>22</v>
      </c>
    </row>
    <row r="91" spans="1:15" ht="21" thickBot="1">
      <c r="A91" s="67" t="s">
        <v>8</v>
      </c>
      <c r="B91" s="175" t="s">
        <v>23</v>
      </c>
      <c r="C91" s="175"/>
      <c r="D91" s="175"/>
      <c r="E91" s="176" t="s">
        <v>24</v>
      </c>
      <c r="F91" s="177"/>
      <c r="G91" s="68" t="s">
        <v>68</v>
      </c>
      <c r="H91" s="69"/>
      <c r="I91" s="62"/>
      <c r="J91" s="70" t="s">
        <v>17</v>
      </c>
      <c r="K91" s="178" t="s">
        <v>18</v>
      </c>
    </row>
    <row r="92" spans="1:15" ht="14.4">
      <c r="A92" s="71"/>
      <c r="B92" s="180"/>
      <c r="C92" s="181"/>
      <c r="D92" s="182"/>
      <c r="E92" s="170"/>
      <c r="F92" s="171"/>
      <c r="G92" s="72"/>
      <c r="H92" s="61"/>
      <c r="I92" s="62"/>
      <c r="J92" s="73" t="str">
        <f>IF(G92="Màsters entre 60 i 120 ects","2,00",IF(G92="Cursos de Post-grau entre 30 i 60 etcs","1,00","0,00"))</f>
        <v>0,00</v>
      </c>
      <c r="K92" s="179"/>
    </row>
    <row r="93" spans="1:15">
      <c r="A93" s="71"/>
      <c r="B93" s="169"/>
      <c r="C93" s="170"/>
      <c r="D93" s="171"/>
      <c r="E93" s="169"/>
      <c r="F93" s="171"/>
      <c r="G93" s="72"/>
      <c r="H93" s="61"/>
      <c r="I93" s="62"/>
      <c r="J93" s="73" t="str">
        <f t="shared" ref="J93:J98" si="4">IF(G93="Màsters entre 60 i 120 etcs","2,00",IF(G93="Cursos de Post-grau entre 30 i 60 etcs","1,00","0,00"))</f>
        <v>0,00</v>
      </c>
      <c r="K93" s="74"/>
      <c r="L93" s="209"/>
      <c r="M93" s="208" t="s">
        <v>69</v>
      </c>
    </row>
    <row r="94" spans="1:15">
      <c r="A94" s="71"/>
      <c r="B94" s="147"/>
      <c r="C94" s="147"/>
      <c r="D94" s="147"/>
      <c r="E94" s="169"/>
      <c r="F94" s="171"/>
      <c r="G94" s="72"/>
      <c r="H94" s="61"/>
      <c r="I94" s="62"/>
      <c r="J94" s="73" t="str">
        <f t="shared" si="4"/>
        <v>0,00</v>
      </c>
      <c r="K94" s="74"/>
      <c r="M94" s="208" t="s">
        <v>70</v>
      </c>
    </row>
    <row r="95" spans="1:15">
      <c r="A95" s="71"/>
      <c r="B95" s="147"/>
      <c r="C95" s="147"/>
      <c r="D95" s="147"/>
      <c r="E95" s="169"/>
      <c r="F95" s="171"/>
      <c r="G95" s="72"/>
      <c r="H95" s="61"/>
      <c r="I95" s="62"/>
      <c r="J95" s="73" t="str">
        <f t="shared" si="4"/>
        <v>0,00</v>
      </c>
      <c r="K95" s="74"/>
    </row>
    <row r="96" spans="1:15">
      <c r="A96" s="71"/>
      <c r="B96" s="147"/>
      <c r="C96" s="147"/>
      <c r="D96" s="147"/>
      <c r="E96" s="169"/>
      <c r="F96" s="171"/>
      <c r="G96" s="72"/>
      <c r="H96" s="61"/>
      <c r="I96" s="62"/>
      <c r="J96" s="73" t="str">
        <f t="shared" si="4"/>
        <v>0,00</v>
      </c>
      <c r="K96" s="74"/>
    </row>
    <row r="97" spans="1:13">
      <c r="A97" s="71"/>
      <c r="B97" s="147"/>
      <c r="C97" s="147"/>
      <c r="D97" s="147"/>
      <c r="E97" s="169"/>
      <c r="F97" s="171"/>
      <c r="G97" s="72"/>
      <c r="H97" s="61"/>
      <c r="I97" s="62"/>
      <c r="J97" s="73" t="str">
        <f t="shared" si="4"/>
        <v>0,00</v>
      </c>
      <c r="K97" s="74"/>
    </row>
    <row r="98" spans="1:13" ht="14.4" thickBot="1">
      <c r="A98" s="71"/>
      <c r="B98" s="147"/>
      <c r="C98" s="147"/>
      <c r="D98" s="147"/>
      <c r="E98" s="75"/>
      <c r="F98" s="76"/>
      <c r="G98" s="72"/>
      <c r="H98" s="61"/>
      <c r="I98" s="62"/>
      <c r="J98" s="73" t="str">
        <f t="shared" si="4"/>
        <v>0,00</v>
      </c>
      <c r="K98" s="74"/>
    </row>
    <row r="99" spans="1:13" ht="15" customHeight="1" thickBot="1">
      <c r="B99" s="65"/>
      <c r="C99" s="51"/>
      <c r="D99" s="51"/>
      <c r="E99" s="51"/>
      <c r="F99" s="51"/>
      <c r="G99" s="187" t="s">
        <v>30</v>
      </c>
      <c r="H99" s="187"/>
      <c r="I99" s="187"/>
      <c r="J99" s="48">
        <f>IF((J92+J93+J94+J95+J96+J97)&gt;3,"3,00",(J92+J93+J94+J95+J96+J97))</f>
        <v>0</v>
      </c>
      <c r="K99" s="66"/>
    </row>
    <row r="100" spans="1:13" ht="27.6" customHeight="1" thickBot="1">
      <c r="A100" s="140" t="s">
        <v>8</v>
      </c>
      <c r="B100" s="217" t="s">
        <v>71</v>
      </c>
      <c r="C100" s="218"/>
      <c r="D100" s="218"/>
      <c r="E100" s="218"/>
      <c r="F100" s="80"/>
      <c r="G100" s="81"/>
      <c r="H100" s="82"/>
      <c r="I100" s="82"/>
      <c r="J100" s="83"/>
      <c r="K100" s="84"/>
    </row>
    <row r="101" spans="1:13" ht="15" customHeight="1" thickBot="1">
      <c r="A101" s="141"/>
      <c r="B101" s="143"/>
      <c r="C101" s="143"/>
      <c r="D101" s="143"/>
      <c r="E101" s="143"/>
      <c r="F101" s="80"/>
      <c r="G101" s="81"/>
      <c r="H101" s="82"/>
      <c r="I101" s="82"/>
      <c r="J101" s="85" t="str">
        <f>IF(D101="Titulació Universitaria","1,00",IF(D101="Grau superior de FP","0,20","0,00"))</f>
        <v>0,00</v>
      </c>
      <c r="K101" s="84"/>
      <c r="M101" s="208" t="s">
        <v>66</v>
      </c>
    </row>
    <row r="102" spans="1:13" ht="15" customHeight="1" thickBot="1">
      <c r="A102" s="141"/>
      <c r="B102" s="143"/>
      <c r="C102" s="143"/>
      <c r="D102" s="143"/>
      <c r="E102" s="143"/>
      <c r="F102" s="80"/>
      <c r="G102" s="81"/>
      <c r="H102" s="82"/>
      <c r="I102" s="82"/>
      <c r="J102" s="85" t="str">
        <f t="shared" ref="J102:J104" si="5">IF(D102="Titulació Universitaria","1,00",IF(D102="Grau superior de FP","0,20","0,00"))</f>
        <v>0,00</v>
      </c>
      <c r="K102" s="84"/>
      <c r="M102" s="208" t="s">
        <v>33</v>
      </c>
    </row>
    <row r="103" spans="1:13" ht="15" customHeight="1" thickBot="1">
      <c r="A103" s="141"/>
      <c r="B103" s="143"/>
      <c r="C103" s="143"/>
      <c r="D103" s="143"/>
      <c r="E103" s="143"/>
      <c r="F103" s="80"/>
      <c r="G103" s="81"/>
      <c r="H103" s="82"/>
      <c r="I103" s="82"/>
      <c r="J103" s="85" t="str">
        <f t="shared" si="5"/>
        <v>0,00</v>
      </c>
      <c r="K103" s="84"/>
    </row>
    <row r="104" spans="1:13" ht="15.75" customHeight="1" thickBot="1">
      <c r="A104" s="141"/>
      <c r="B104" s="143"/>
      <c r="C104" s="143"/>
      <c r="D104" s="143"/>
      <c r="E104" s="143"/>
      <c r="F104" s="80"/>
      <c r="G104" s="81"/>
      <c r="H104" s="82"/>
      <c r="I104" s="82"/>
      <c r="J104" s="85" t="str">
        <f t="shared" si="5"/>
        <v>0,00</v>
      </c>
      <c r="K104" s="84"/>
    </row>
    <row r="105" spans="1:13" ht="13.5" customHeight="1" thickBot="1">
      <c r="A105" s="142"/>
      <c r="B105" s="143"/>
      <c r="C105" s="143"/>
      <c r="D105" s="143"/>
      <c r="E105" s="143"/>
      <c r="F105" s="86"/>
      <c r="G105" s="86"/>
      <c r="H105" s="86"/>
      <c r="I105" s="87"/>
      <c r="J105" s="85" t="str">
        <f t="shared" ref="J105" si="6">IF(D105="Doctorat","1,50",IF(D105="Màster oficial","1,25",IF(D105="Grau universitari","1,00",IF(D105="Grau superior de FP","0,50","0,00"))))</f>
        <v>0,00</v>
      </c>
      <c r="K105" s="88"/>
    </row>
    <row r="106" spans="1:13" ht="17.25" customHeight="1" thickBot="1">
      <c r="A106" s="78"/>
      <c r="B106" s="89"/>
      <c r="C106" s="79"/>
      <c r="D106" s="79"/>
      <c r="E106" s="79"/>
      <c r="F106" s="90"/>
      <c r="G106" s="183" t="s">
        <v>34</v>
      </c>
      <c r="H106" s="184"/>
      <c r="I106" s="184"/>
      <c r="J106" s="85">
        <f>IF((J101+J102+J103+J104+J105)&gt;2,"2,00",(J105+J102+J104+J103+J101))</f>
        <v>0</v>
      </c>
      <c r="K106" s="91"/>
    </row>
    <row r="107" spans="1:13" ht="15" customHeight="1" thickBot="1">
      <c r="A107" s="212"/>
      <c r="B107" s="212"/>
      <c r="C107" s="212"/>
      <c r="D107" s="212"/>
      <c r="E107" s="212"/>
      <c r="F107" s="213"/>
      <c r="G107" s="188" t="s">
        <v>31</v>
      </c>
      <c r="H107" s="188"/>
      <c r="I107" s="188"/>
      <c r="J107" s="220">
        <f>IF((J89+J99+J106)&gt;8,"8,00",(J89+J99+J106))</f>
        <v>0</v>
      </c>
      <c r="K107" s="221"/>
    </row>
    <row r="108" spans="1:13" ht="15" hidden="1" customHeight="1">
      <c r="B108" s="185" t="s">
        <v>35</v>
      </c>
      <c r="C108" s="186"/>
      <c r="D108" s="51"/>
      <c r="E108" s="51"/>
      <c r="F108" s="51"/>
      <c r="G108" s="92"/>
      <c r="H108" s="92"/>
      <c r="I108" s="92"/>
      <c r="J108" s="93"/>
      <c r="K108" s="77"/>
      <c r="M108" s="208" t="s">
        <v>32</v>
      </c>
    </row>
    <row r="109" spans="1:13" ht="15" hidden="1" customHeight="1">
      <c r="A109" s="28"/>
      <c r="B109" s="169" t="s">
        <v>36</v>
      </c>
      <c r="C109" s="171"/>
      <c r="D109" s="169" t="s">
        <v>37</v>
      </c>
      <c r="E109" s="171"/>
      <c r="F109" s="34"/>
      <c r="G109" s="1"/>
      <c r="H109" s="92"/>
      <c r="I109" s="92"/>
      <c r="J109" s="73" t="s">
        <v>17</v>
      </c>
      <c r="K109" s="94" t="s">
        <v>18</v>
      </c>
    </row>
    <row r="110" spans="1:13" ht="15" hidden="1" customHeight="1">
      <c r="A110" s="28"/>
      <c r="B110" s="169"/>
      <c r="C110" s="171"/>
      <c r="D110" s="169"/>
      <c r="E110" s="171"/>
      <c r="F110" s="34"/>
      <c r="G110" s="1"/>
      <c r="H110" s="92"/>
      <c r="I110" s="92"/>
      <c r="J110" s="95" t="str">
        <f>IF(B110="Master oficial","1,00",IF(B110="Graduat","0,75","0,00"))</f>
        <v>0,00</v>
      </c>
      <c r="K110" s="96"/>
    </row>
    <row r="111" spans="1:13" ht="12.75" hidden="1" customHeight="1">
      <c r="A111" s="28"/>
      <c r="B111" s="169"/>
      <c r="C111" s="171"/>
      <c r="D111" s="169"/>
      <c r="E111" s="171"/>
      <c r="F111" s="34"/>
      <c r="G111" s="1"/>
      <c r="H111" s="92"/>
      <c r="I111" s="92"/>
      <c r="J111" s="95" t="str">
        <f t="shared" ref="J111:J112" si="7">IF(B111="Master oficial","1,00",IF(B111="Graduat","0,75","0,00"))</f>
        <v>0,00</v>
      </c>
      <c r="K111" s="96"/>
    </row>
    <row r="112" spans="1:13" ht="12.75" hidden="1" customHeight="1">
      <c r="A112" s="28"/>
      <c r="B112" s="169"/>
      <c r="C112" s="171"/>
      <c r="D112" s="169"/>
      <c r="E112" s="171"/>
      <c r="F112" s="34"/>
      <c r="G112" s="1"/>
      <c r="H112" s="92"/>
      <c r="I112" s="92"/>
      <c r="J112" s="95" t="str">
        <f t="shared" si="7"/>
        <v>0,00</v>
      </c>
      <c r="K112" s="96"/>
    </row>
    <row r="113" spans="1:17" ht="13.5" hidden="1" customHeight="1" thickBot="1">
      <c r="B113" s="65"/>
      <c r="C113" s="51"/>
      <c r="D113" s="51"/>
      <c r="E113" s="51"/>
      <c r="F113" s="51"/>
      <c r="G113" s="162" t="s">
        <v>38</v>
      </c>
      <c r="H113" s="163"/>
      <c r="I113" s="164"/>
      <c r="J113" s="97">
        <f>IF((J110+J111+J112)&gt;2,"2,00",(J110+J111+J112))</f>
        <v>0</v>
      </c>
      <c r="K113" s="96"/>
    </row>
    <row r="114" spans="1:17" ht="14.4" thickBot="1">
      <c r="B114" s="185" t="s">
        <v>57</v>
      </c>
      <c r="C114" s="186"/>
      <c r="D114" s="98"/>
      <c r="E114" s="99"/>
      <c r="F114" s="51"/>
      <c r="G114" s="100"/>
      <c r="H114" s="101"/>
      <c r="I114" s="62"/>
      <c r="J114" s="102"/>
      <c r="K114" s="64"/>
    </row>
    <row r="115" spans="1:17" ht="31.5" customHeight="1" thickBot="1">
      <c r="A115" s="19" t="s">
        <v>8</v>
      </c>
      <c r="B115" s="189" t="s">
        <v>39</v>
      </c>
      <c r="C115" s="177"/>
      <c r="D115" s="103"/>
      <c r="E115" s="103"/>
      <c r="F115" s="103"/>
      <c r="G115" s="104"/>
      <c r="H115" s="105"/>
      <c r="I115" s="106"/>
      <c r="J115" s="107" t="s">
        <v>17</v>
      </c>
      <c r="K115" s="108" t="s">
        <v>18</v>
      </c>
      <c r="L115" s="210"/>
      <c r="N115" s="210"/>
    </row>
    <row r="116" spans="1:17" ht="15" customHeight="1" thickBot="1">
      <c r="A116" s="28"/>
      <c r="B116" s="169"/>
      <c r="C116" s="171"/>
      <c r="D116" s="51"/>
      <c r="E116" s="51"/>
      <c r="F116" s="51"/>
      <c r="G116" s="162" t="s">
        <v>40</v>
      </c>
      <c r="H116" s="163"/>
      <c r="I116" s="164"/>
      <c r="J116" s="224" t="str">
        <f>IF(B116="Nivell Elemental/B1","0,25",IF(B116="Nivell Mitjà/C1","0,75",IF(B116="Nivell Superior/C2","1,00","0,00")))</f>
        <v>0,00</v>
      </c>
      <c r="K116" s="225"/>
      <c r="L116" s="210"/>
      <c r="M116" s="208" t="s">
        <v>74</v>
      </c>
      <c r="N116" s="210"/>
    </row>
    <row r="117" spans="1:17" ht="15" customHeight="1">
      <c r="A117" s="109"/>
      <c r="B117" s="75"/>
      <c r="C117" s="110"/>
      <c r="D117" s="51"/>
      <c r="E117" s="51"/>
      <c r="F117" s="51"/>
      <c r="G117" s="92"/>
      <c r="H117" s="92"/>
      <c r="I117" s="92"/>
      <c r="J117" s="93"/>
      <c r="K117" s="111"/>
      <c r="L117" s="210"/>
      <c r="M117" s="208" t="s">
        <v>41</v>
      </c>
      <c r="N117" s="210"/>
    </row>
    <row r="118" spans="1:17" ht="15" customHeight="1" thickBot="1">
      <c r="A118" s="2"/>
      <c r="B118" s="190" t="s">
        <v>56</v>
      </c>
      <c r="C118" s="190"/>
      <c r="D118" s="98"/>
      <c r="E118" s="99"/>
      <c r="F118" s="51"/>
      <c r="G118" s="100"/>
      <c r="H118" s="101"/>
      <c r="I118" s="62"/>
      <c r="J118" s="197" t="s">
        <v>17</v>
      </c>
      <c r="K118" s="199" t="s">
        <v>18</v>
      </c>
      <c r="M118" s="208" t="s">
        <v>42</v>
      </c>
      <c r="N118" s="210"/>
    </row>
    <row r="119" spans="1:17" s="51" customFormat="1" ht="15" customHeight="1" thickBot="1">
      <c r="A119" s="67" t="s">
        <v>8</v>
      </c>
      <c r="B119" s="201"/>
      <c r="C119" s="202"/>
      <c r="D119" s="112"/>
      <c r="E119" s="112"/>
      <c r="F119" s="112"/>
      <c r="G119" s="112"/>
      <c r="H119" s="112"/>
      <c r="I119" s="112"/>
      <c r="J119" s="198"/>
      <c r="K119" s="200"/>
      <c r="L119" s="211"/>
      <c r="M119" s="211"/>
      <c r="N119" s="211"/>
      <c r="O119" s="211"/>
      <c r="P119" s="211"/>
      <c r="Q119" s="113"/>
    </row>
    <row r="120" spans="1:17" s="51" customFormat="1" ht="21.75" customHeight="1">
      <c r="A120" s="114"/>
      <c r="B120" s="34"/>
      <c r="C120" s="34"/>
      <c r="D120" s="112"/>
      <c r="E120" s="112"/>
      <c r="F120" s="112"/>
      <c r="G120" s="112"/>
      <c r="H120" s="112"/>
      <c r="I120" s="112"/>
      <c r="J120" s="73" t="str">
        <f>IF(C120="A2","0,25",IF(C120="B1","0,65",IF(C120="B2","0,75",IF(C120="C1","0,90",IF(C120="C2","1,00","0,00")))))</f>
        <v>0,00</v>
      </c>
      <c r="K120" s="74"/>
      <c r="L120" s="208"/>
      <c r="M120" s="208"/>
      <c r="N120" s="211" t="s">
        <v>43</v>
      </c>
      <c r="O120" s="211"/>
      <c r="P120" s="211"/>
      <c r="Q120" s="113"/>
    </row>
    <row r="121" spans="1:17" s="51" customFormat="1" ht="21.75" customHeight="1">
      <c r="A121" s="114"/>
      <c r="B121" s="34"/>
      <c r="C121" s="34"/>
      <c r="D121" s="112"/>
      <c r="E121" s="112"/>
      <c r="F121" s="112"/>
      <c r="G121" s="112"/>
      <c r="H121" s="112"/>
      <c r="I121" s="112"/>
      <c r="J121" s="73" t="str">
        <f t="shared" ref="J121:J124" si="8">IF(C121="A2","0,25",IF(C121="B1","0,65",IF(C121="B2","0,75",IF(C121="C1","0,90",IF(C121="C2","1,00","0,00")))))</f>
        <v>0,00</v>
      </c>
      <c r="K121" s="74"/>
      <c r="L121" s="208"/>
      <c r="M121" s="208"/>
      <c r="N121" s="211" t="s">
        <v>44</v>
      </c>
      <c r="O121" s="211"/>
      <c r="P121" s="211"/>
      <c r="Q121" s="113"/>
    </row>
    <row r="122" spans="1:17" s="51" customFormat="1" ht="17.25" customHeight="1">
      <c r="A122" s="138"/>
      <c r="B122" s="34"/>
      <c r="C122" s="34"/>
      <c r="D122" s="112"/>
      <c r="E122" s="112"/>
      <c r="F122" s="112"/>
      <c r="G122" s="112"/>
      <c r="H122" s="112"/>
      <c r="I122" s="112"/>
      <c r="J122" s="73" t="str">
        <f t="shared" si="8"/>
        <v>0,00</v>
      </c>
      <c r="K122" s="74"/>
      <c r="L122" s="208"/>
      <c r="M122" s="208"/>
      <c r="N122" s="211" t="s">
        <v>45</v>
      </c>
      <c r="O122" s="211"/>
      <c r="P122" s="211"/>
      <c r="Q122" s="113"/>
    </row>
    <row r="123" spans="1:17" s="51" customFormat="1" ht="17.25" customHeight="1">
      <c r="A123" s="138"/>
      <c r="B123" s="34"/>
      <c r="C123" s="34"/>
      <c r="D123" s="112"/>
      <c r="E123" s="112"/>
      <c r="F123" s="112"/>
      <c r="G123" s="112"/>
      <c r="H123" s="112"/>
      <c r="I123" s="112"/>
      <c r="J123" s="73" t="str">
        <f t="shared" si="8"/>
        <v>0,00</v>
      </c>
      <c r="K123" s="74"/>
      <c r="L123" s="208"/>
      <c r="M123" s="208"/>
      <c r="N123" s="211" t="s">
        <v>46</v>
      </c>
      <c r="O123" s="211"/>
      <c r="P123" s="211"/>
      <c r="Q123" s="113"/>
    </row>
    <row r="124" spans="1:17" s="51" customFormat="1" ht="17.25" customHeight="1" thickBot="1">
      <c r="A124" s="138"/>
      <c r="B124" s="34"/>
      <c r="C124" s="34"/>
      <c r="D124" s="112"/>
      <c r="E124" s="112"/>
      <c r="F124" s="112"/>
      <c r="G124" s="112"/>
      <c r="H124" s="112"/>
      <c r="I124" s="112"/>
      <c r="J124" s="73" t="str">
        <f t="shared" si="8"/>
        <v>0,00</v>
      </c>
      <c r="K124" s="74"/>
      <c r="L124" s="211"/>
      <c r="M124" s="208"/>
      <c r="N124" s="211" t="s">
        <v>47</v>
      </c>
      <c r="O124" s="211"/>
      <c r="P124" s="211"/>
      <c r="Q124" s="113"/>
    </row>
    <row r="125" spans="1:17" s="51" customFormat="1" ht="17.25" customHeight="1" thickBot="1">
      <c r="A125" s="1"/>
      <c r="B125" s="1"/>
      <c r="C125" s="1"/>
      <c r="D125" s="112"/>
      <c r="E125" s="112"/>
      <c r="F125" s="112"/>
      <c r="G125" s="187" t="s">
        <v>48</v>
      </c>
      <c r="H125" s="187"/>
      <c r="I125" s="187"/>
      <c r="J125" s="222">
        <f>IF((J120+J121+J122+J123+J124)&gt;1,1,J120+J121+J122+J123+J124)</f>
        <v>0</v>
      </c>
      <c r="K125" s="223"/>
      <c r="L125" s="211"/>
      <c r="M125" s="211"/>
      <c r="N125" s="211"/>
      <c r="O125" s="211"/>
      <c r="P125" s="211"/>
      <c r="Q125" s="113"/>
    </row>
    <row r="126" spans="1:17" ht="14.4" thickBot="1">
      <c r="A126" s="51"/>
      <c r="B126" s="112"/>
      <c r="C126" s="112"/>
      <c r="D126" s="112"/>
      <c r="E126" s="112"/>
      <c r="F126" s="112"/>
      <c r="G126" s="92"/>
      <c r="H126" s="92"/>
      <c r="I126" s="92"/>
      <c r="J126" s="93"/>
      <c r="K126" s="115"/>
    </row>
    <row r="127" spans="1:17" ht="13.5" customHeight="1" thickBot="1">
      <c r="A127" s="113"/>
      <c r="F127" s="203" t="s">
        <v>49</v>
      </c>
      <c r="G127" s="204"/>
      <c r="H127" s="204"/>
      <c r="I127" s="205"/>
      <c r="J127" s="206">
        <f>J65+J106+J107+J116+J125</f>
        <v>0</v>
      </c>
      <c r="K127" s="207"/>
    </row>
    <row r="128" spans="1:17">
      <c r="A128" s="113"/>
      <c r="B128" s="112"/>
      <c r="C128" s="112"/>
      <c r="D128" s="112"/>
      <c r="E128" s="112"/>
      <c r="F128" s="112"/>
      <c r="G128" s="112"/>
      <c r="H128" s="112"/>
      <c r="I128" s="112"/>
      <c r="J128" s="112"/>
      <c r="K128" s="116"/>
      <c r="L128" s="211"/>
    </row>
    <row r="129" spans="1:16" ht="3" customHeight="1">
      <c r="A129" s="113"/>
      <c r="B129" s="112"/>
      <c r="C129" s="112"/>
      <c r="D129" s="112"/>
      <c r="E129" s="112"/>
      <c r="F129" s="112"/>
      <c r="G129" s="112"/>
      <c r="H129" s="112"/>
      <c r="I129" s="112"/>
      <c r="J129" s="112"/>
      <c r="K129" s="116"/>
      <c r="M129" s="211"/>
    </row>
    <row r="130" spans="1:16" ht="12.75" customHeight="1" thickBot="1">
      <c r="A130" s="113"/>
      <c r="B130" s="112"/>
      <c r="C130" s="112"/>
      <c r="D130" s="112"/>
      <c r="E130" s="112"/>
      <c r="F130" s="112"/>
      <c r="G130" s="112"/>
      <c r="H130" s="112"/>
      <c r="I130" s="112"/>
      <c r="J130" s="112"/>
      <c r="K130" s="116"/>
    </row>
    <row r="131" spans="1:16" ht="18" customHeight="1" thickBot="1">
      <c r="B131" s="8" t="s">
        <v>50</v>
      </c>
      <c r="C131" s="117"/>
      <c r="D131" s="117"/>
      <c r="E131" s="117"/>
      <c r="F131" s="118"/>
      <c r="G131" s="119"/>
      <c r="H131" s="120"/>
      <c r="I131" s="120"/>
      <c r="J131" s="121"/>
      <c r="K131" s="122"/>
    </row>
    <row r="132" spans="1:16" ht="6.75" customHeight="1">
      <c r="B132" s="191" t="s">
        <v>51</v>
      </c>
      <c r="C132" s="192"/>
      <c r="D132" s="192"/>
      <c r="E132" s="192"/>
      <c r="F132" s="192"/>
      <c r="G132" s="192"/>
      <c r="H132" s="192"/>
      <c r="I132" s="192"/>
      <c r="J132" s="192"/>
      <c r="K132" s="193"/>
    </row>
    <row r="133" spans="1:16" ht="18" customHeight="1">
      <c r="B133" s="194"/>
      <c r="C133" s="195"/>
      <c r="D133" s="195"/>
      <c r="E133" s="195"/>
      <c r="F133" s="195"/>
      <c r="G133" s="195"/>
      <c r="H133" s="195"/>
      <c r="I133" s="195"/>
      <c r="J133" s="195"/>
      <c r="K133" s="196"/>
    </row>
    <row r="134" spans="1:16">
      <c r="B134" s="194"/>
      <c r="C134" s="195"/>
      <c r="D134" s="195"/>
      <c r="E134" s="195"/>
      <c r="F134" s="195"/>
      <c r="G134" s="195"/>
      <c r="H134" s="195"/>
      <c r="I134" s="195"/>
      <c r="J134" s="195"/>
      <c r="K134" s="196"/>
    </row>
    <row r="135" spans="1:16">
      <c r="B135" s="194"/>
      <c r="C135" s="195"/>
      <c r="D135" s="195"/>
      <c r="E135" s="195"/>
      <c r="F135" s="195"/>
      <c r="G135" s="195"/>
      <c r="H135" s="195"/>
      <c r="I135" s="195"/>
      <c r="J135" s="195"/>
      <c r="K135" s="196"/>
    </row>
    <row r="136" spans="1:16">
      <c r="B136" s="123" t="s">
        <v>52</v>
      </c>
      <c r="C136" s="124"/>
      <c r="D136" s="125" t="s">
        <v>53</v>
      </c>
      <c r="E136" s="125"/>
      <c r="F136" s="126"/>
      <c r="G136" s="127"/>
      <c r="H136" s="127"/>
      <c r="I136" s="127"/>
      <c r="J136" s="127"/>
      <c r="K136" s="128"/>
      <c r="L136" s="211"/>
      <c r="M136" s="211"/>
      <c r="N136" s="211"/>
      <c r="O136" s="211"/>
      <c r="P136" s="211"/>
    </row>
    <row r="137" spans="1:16">
      <c r="B137" s="123"/>
      <c r="C137" s="51"/>
      <c r="D137" s="51"/>
      <c r="E137" s="51"/>
      <c r="F137" s="129"/>
      <c r="G137" s="130"/>
      <c r="H137" s="130"/>
      <c r="I137" s="130"/>
      <c r="J137" s="130"/>
      <c r="K137" s="131"/>
      <c r="L137" s="211"/>
      <c r="M137" s="211"/>
      <c r="N137" s="211"/>
      <c r="O137" s="211"/>
      <c r="P137" s="211"/>
    </row>
    <row r="138" spans="1:16">
      <c r="B138" s="65"/>
      <c r="C138" s="51"/>
      <c r="D138" s="51"/>
      <c r="E138" s="51"/>
      <c r="F138" s="129"/>
      <c r="G138" s="130"/>
      <c r="H138" s="130"/>
      <c r="I138" s="130"/>
      <c r="J138" s="130"/>
      <c r="K138" s="131"/>
      <c r="L138" s="211"/>
      <c r="M138" s="211"/>
      <c r="N138" s="211"/>
      <c r="O138" s="211"/>
      <c r="P138" s="211"/>
    </row>
    <row r="139" spans="1:16" ht="14.4" thickBot="1">
      <c r="B139" s="119"/>
      <c r="C139" s="57"/>
      <c r="D139" s="57"/>
      <c r="E139" s="57"/>
      <c r="F139" s="132"/>
      <c r="G139" s="133"/>
      <c r="H139" s="133"/>
      <c r="I139" s="133"/>
      <c r="J139" s="133"/>
      <c r="K139" s="134"/>
      <c r="L139" s="211"/>
      <c r="M139" s="211"/>
      <c r="N139" s="211"/>
      <c r="O139" s="211"/>
      <c r="P139" s="211"/>
    </row>
    <row r="140" spans="1:16">
      <c r="B140" s="51"/>
      <c r="C140" s="51"/>
      <c r="D140" s="51"/>
      <c r="E140" s="51"/>
      <c r="F140" s="51"/>
      <c r="G140" s="51"/>
      <c r="H140" s="61"/>
      <c r="I140" s="62"/>
      <c r="J140" s="63"/>
      <c r="K140" s="63"/>
      <c r="L140" s="211"/>
      <c r="M140" s="211"/>
      <c r="N140" s="211"/>
      <c r="O140" s="211"/>
      <c r="P140" s="211"/>
    </row>
    <row r="141" spans="1:16">
      <c r="B141" s="51"/>
      <c r="C141" s="51"/>
      <c r="D141" s="51"/>
      <c r="E141" s="51"/>
      <c r="F141" s="51"/>
      <c r="G141" s="51"/>
      <c r="H141" s="61"/>
      <c r="I141" s="62"/>
      <c r="J141" s="63"/>
      <c r="K141" s="63"/>
      <c r="L141" s="211"/>
      <c r="M141" s="211"/>
      <c r="N141" s="211"/>
      <c r="O141" s="211"/>
      <c r="P141" s="211"/>
    </row>
    <row r="142" spans="1:16">
      <c r="B142" s="51"/>
      <c r="C142" s="51"/>
      <c r="D142" s="51"/>
      <c r="E142" s="51"/>
      <c r="F142" s="51"/>
      <c r="G142" s="51"/>
      <c r="H142" s="61"/>
      <c r="I142" s="62"/>
      <c r="J142" s="63"/>
      <c r="K142" s="63"/>
      <c r="L142" s="211"/>
      <c r="M142" s="211"/>
      <c r="N142" s="211"/>
      <c r="O142" s="211"/>
      <c r="P142" s="211"/>
    </row>
    <row r="143" spans="1:16">
      <c r="B143" s="51"/>
      <c r="C143" s="51"/>
      <c r="D143" s="51"/>
      <c r="E143" s="51"/>
      <c r="F143" s="51"/>
      <c r="G143" s="51"/>
      <c r="H143" s="61"/>
      <c r="I143" s="62"/>
      <c r="J143" s="63"/>
      <c r="K143" s="63"/>
      <c r="L143" s="211"/>
      <c r="M143" s="211"/>
      <c r="N143" s="211"/>
      <c r="O143" s="211"/>
      <c r="P143" s="211"/>
    </row>
    <row r="144" spans="1:16">
      <c r="B144" s="51"/>
      <c r="C144" s="51"/>
      <c r="D144" s="51"/>
      <c r="E144" s="51"/>
      <c r="F144" s="51"/>
      <c r="G144" s="51"/>
      <c r="H144" s="61"/>
      <c r="I144" s="62"/>
      <c r="J144" s="63"/>
      <c r="K144" s="63"/>
      <c r="L144" s="211"/>
      <c r="M144" s="211"/>
      <c r="N144" s="211"/>
      <c r="O144" s="211"/>
      <c r="P144" s="211"/>
    </row>
    <row r="145" spans="2:16">
      <c r="B145" s="51"/>
      <c r="C145" s="51"/>
      <c r="D145" s="51"/>
      <c r="E145" s="51"/>
      <c r="F145" s="51"/>
      <c r="G145" s="51"/>
      <c r="H145" s="61"/>
      <c r="I145" s="62"/>
      <c r="J145" s="63"/>
      <c r="K145" s="63"/>
      <c r="L145" s="211"/>
      <c r="M145" s="211"/>
      <c r="N145" s="211"/>
      <c r="O145" s="211"/>
      <c r="P145" s="211"/>
    </row>
    <row r="146" spans="2:16">
      <c r="B146" s="51"/>
      <c r="C146" s="51"/>
      <c r="D146" s="51"/>
      <c r="E146" s="51"/>
      <c r="F146" s="51"/>
      <c r="G146" s="51"/>
      <c r="H146" s="61"/>
      <c r="I146" s="62"/>
      <c r="J146" s="63"/>
      <c r="K146" s="63"/>
      <c r="L146" s="211"/>
      <c r="M146" s="211"/>
      <c r="N146" s="211"/>
      <c r="O146" s="211"/>
      <c r="P146" s="211"/>
    </row>
    <row r="147" spans="2:16">
      <c r="B147" s="51"/>
      <c r="C147" s="51"/>
      <c r="D147" s="51"/>
      <c r="E147" s="51"/>
      <c r="F147" s="51"/>
      <c r="G147" s="51"/>
      <c r="H147" s="61"/>
      <c r="I147" s="62"/>
      <c r="J147" s="63"/>
      <c r="K147" s="63"/>
      <c r="L147" s="211"/>
      <c r="M147" s="211"/>
      <c r="N147" s="211"/>
      <c r="O147" s="211"/>
      <c r="P147" s="211"/>
    </row>
    <row r="148" spans="2:16">
      <c r="B148" s="51"/>
      <c r="C148" s="51"/>
      <c r="D148" s="51"/>
      <c r="E148" s="51"/>
      <c r="F148" s="51"/>
      <c r="G148" s="51"/>
      <c r="H148" s="61"/>
      <c r="I148" s="62"/>
      <c r="J148" s="63"/>
      <c r="K148" s="63"/>
      <c r="L148" s="211"/>
      <c r="M148" s="211"/>
      <c r="N148" s="211"/>
      <c r="O148" s="211"/>
      <c r="P148" s="211"/>
    </row>
    <row r="149" spans="2:16">
      <c r="B149" s="51"/>
      <c r="C149" s="51"/>
      <c r="D149" s="51"/>
      <c r="E149" s="51"/>
      <c r="F149" s="51"/>
      <c r="G149" s="51"/>
      <c r="H149" s="61"/>
      <c r="I149" s="62"/>
      <c r="J149" s="63"/>
      <c r="K149" s="63"/>
      <c r="L149" s="211"/>
      <c r="M149" s="211"/>
      <c r="N149" s="211"/>
      <c r="O149" s="211"/>
      <c r="P149" s="211"/>
    </row>
    <row r="150" spans="2:16">
      <c r="B150" s="51"/>
      <c r="C150" s="51"/>
      <c r="D150" s="51"/>
      <c r="E150" s="51"/>
      <c r="F150" s="51"/>
      <c r="G150" s="51"/>
      <c r="H150" s="61"/>
      <c r="I150" s="62"/>
      <c r="J150" s="63"/>
      <c r="K150" s="63"/>
      <c r="L150" s="211"/>
      <c r="M150" s="211"/>
      <c r="N150" s="211"/>
      <c r="O150" s="211"/>
      <c r="P150" s="211"/>
    </row>
    <row r="151" spans="2:16">
      <c r="B151" s="51"/>
      <c r="C151" s="51"/>
      <c r="D151" s="51"/>
      <c r="E151" s="51"/>
      <c r="F151" s="51"/>
      <c r="G151" s="51"/>
      <c r="H151" s="61"/>
      <c r="I151" s="62"/>
      <c r="J151" s="63"/>
      <c r="K151" s="63"/>
      <c r="L151" s="211"/>
      <c r="M151" s="211"/>
      <c r="N151" s="211"/>
      <c r="O151" s="211"/>
      <c r="P151" s="211"/>
    </row>
    <row r="152" spans="2:16">
      <c r="B152" s="51"/>
      <c r="C152" s="51"/>
      <c r="D152" s="51"/>
      <c r="E152" s="51"/>
      <c r="F152" s="51"/>
      <c r="G152" s="51"/>
      <c r="H152" s="61"/>
      <c r="I152" s="62"/>
      <c r="J152" s="63"/>
      <c r="K152" s="63"/>
      <c r="L152" s="211"/>
      <c r="M152" s="211"/>
      <c r="N152" s="211"/>
      <c r="O152" s="211"/>
      <c r="P152" s="211"/>
    </row>
    <row r="153" spans="2:16">
      <c r="B153" s="51"/>
      <c r="C153" s="51"/>
      <c r="D153" s="51"/>
      <c r="E153" s="51"/>
      <c r="F153" s="51"/>
      <c r="G153" s="51"/>
      <c r="H153" s="61"/>
      <c r="I153" s="62"/>
      <c r="J153" s="63"/>
      <c r="K153" s="63"/>
    </row>
    <row r="154" spans="2:16">
      <c r="B154" s="51"/>
      <c r="C154" s="51"/>
      <c r="D154" s="51"/>
      <c r="E154" s="51"/>
      <c r="F154" s="51"/>
      <c r="G154" s="51"/>
      <c r="H154" s="61"/>
      <c r="I154" s="62"/>
      <c r="J154" s="63"/>
      <c r="K154" s="63"/>
    </row>
    <row r="155" spans="2:16">
      <c r="B155" s="51"/>
      <c r="C155" s="51"/>
      <c r="D155" s="51"/>
      <c r="E155" s="51"/>
      <c r="F155" s="51"/>
      <c r="G155" s="51"/>
      <c r="H155" s="61"/>
      <c r="I155" s="62"/>
      <c r="J155" s="63"/>
      <c r="K155" s="63"/>
    </row>
  </sheetData>
  <sheetProtection password="CDFC" sheet="1" objects="1" scenarios="1" insertRows="0" selectLockedCells="1"/>
  <dataConsolidate/>
  <mergeCells count="109">
    <mergeCell ref="G99:I99"/>
    <mergeCell ref="B96:D96"/>
    <mergeCell ref="E96:F96"/>
    <mergeCell ref="B97:D97"/>
    <mergeCell ref="E97:F97"/>
    <mergeCell ref="B98:D98"/>
    <mergeCell ref="B93:D93"/>
    <mergeCell ref="E93:F93"/>
    <mergeCell ref="B94:D94"/>
    <mergeCell ref="E94:F94"/>
    <mergeCell ref="B95:D95"/>
    <mergeCell ref="E95:F95"/>
    <mergeCell ref="B90:K90"/>
    <mergeCell ref="B91:D91"/>
    <mergeCell ref="E91:F91"/>
    <mergeCell ref="K91:K92"/>
    <mergeCell ref="B92:D92"/>
    <mergeCell ref="E92:F92"/>
    <mergeCell ref="A107:F107"/>
    <mergeCell ref="B132:K135"/>
    <mergeCell ref="B67:K67"/>
    <mergeCell ref="J118:J119"/>
    <mergeCell ref="K118:K119"/>
    <mergeCell ref="B119:C119"/>
    <mergeCell ref="G125:I125"/>
    <mergeCell ref="F127:I127"/>
    <mergeCell ref="J127:K127"/>
    <mergeCell ref="G113:I113"/>
    <mergeCell ref="B114:C114"/>
    <mergeCell ref="B115:C115"/>
    <mergeCell ref="B116:C116"/>
    <mergeCell ref="G116:I116"/>
    <mergeCell ref="B118:C118"/>
    <mergeCell ref="B110:C110"/>
    <mergeCell ref="D110:E110"/>
    <mergeCell ref="B111:C111"/>
    <mergeCell ref="D111:E111"/>
    <mergeCell ref="B112:C112"/>
    <mergeCell ref="D112:E112"/>
    <mergeCell ref="G106:I106"/>
    <mergeCell ref="B108:C108"/>
    <mergeCell ref="B109:C109"/>
    <mergeCell ref="D109:E109"/>
    <mergeCell ref="G89:I89"/>
    <mergeCell ref="G107:I107"/>
    <mergeCell ref="B100:E100"/>
    <mergeCell ref="B86:D86"/>
    <mergeCell ref="E86:F86"/>
    <mergeCell ref="B87:D87"/>
    <mergeCell ref="E87:F87"/>
    <mergeCell ref="B88:D88"/>
    <mergeCell ref="E88:F88"/>
    <mergeCell ref="B83:D83"/>
    <mergeCell ref="E83:F83"/>
    <mergeCell ref="B84:D84"/>
    <mergeCell ref="E84:F84"/>
    <mergeCell ref="B85:D85"/>
    <mergeCell ref="E85:F85"/>
    <mergeCell ref="B78:D78"/>
    <mergeCell ref="B79:D79"/>
    <mergeCell ref="B80:D80"/>
    <mergeCell ref="B81:D81"/>
    <mergeCell ref="B82:D82"/>
    <mergeCell ref="E82:F82"/>
    <mergeCell ref="B74:D74"/>
    <mergeCell ref="E74:F74"/>
    <mergeCell ref="B75:D75"/>
    <mergeCell ref="E75:F75"/>
    <mergeCell ref="B76:D76"/>
    <mergeCell ref="B77:D77"/>
    <mergeCell ref="B73:D73"/>
    <mergeCell ref="E73:F73"/>
    <mergeCell ref="G62:I62"/>
    <mergeCell ref="C65:I65"/>
    <mergeCell ref="B68:K68"/>
    <mergeCell ref="B69:D69"/>
    <mergeCell ref="E69:F69"/>
    <mergeCell ref="K69:K70"/>
    <mergeCell ref="B70:D70"/>
    <mergeCell ref="E70:F70"/>
    <mergeCell ref="A24:G24"/>
    <mergeCell ref="G25:I25"/>
    <mergeCell ref="G26:I26"/>
    <mergeCell ref="B71:D71"/>
    <mergeCell ref="E71:F71"/>
    <mergeCell ref="B72:D72"/>
    <mergeCell ref="E72:F72"/>
    <mergeCell ref="C2:F2"/>
    <mergeCell ref="H2:I2"/>
    <mergeCell ref="D5:E5"/>
    <mergeCell ref="D6:E6"/>
    <mergeCell ref="B9:K9"/>
    <mergeCell ref="B10:K10"/>
    <mergeCell ref="B30:K30"/>
    <mergeCell ref="A44:G44"/>
    <mergeCell ref="G45:I45"/>
    <mergeCell ref="B46:K46"/>
    <mergeCell ref="A60:G60"/>
    <mergeCell ref="G61:I61"/>
    <mergeCell ref="D101:E101"/>
    <mergeCell ref="D102:E102"/>
    <mergeCell ref="D103:E103"/>
    <mergeCell ref="D104:E104"/>
    <mergeCell ref="D105:E105"/>
    <mergeCell ref="B101:C101"/>
    <mergeCell ref="B102:C102"/>
    <mergeCell ref="B103:C103"/>
    <mergeCell ref="B104:C104"/>
    <mergeCell ref="B105:C105"/>
  </mergeCells>
  <dataValidations count="8">
    <dataValidation type="list" showInputMessage="1" showErrorMessage="1" sqref="B110:C112">
      <formula1>$M$89:$M$108</formula1>
    </dataValidation>
    <dataValidation showInputMessage="1" showErrorMessage="1" sqref="G109:G112 B109:C109"/>
    <dataValidation type="list" allowBlank="1" showInputMessage="1" showErrorMessage="1" sqref="B117:C117">
      <formula1>$M$115:$M$125</formula1>
    </dataValidation>
    <dataValidation type="list" allowBlank="1" showInputMessage="1" showErrorMessage="1" sqref="B116:C116">
      <formula1>$M$116:$M$118</formula1>
    </dataValidation>
    <dataValidation type="list" allowBlank="1" showInputMessage="1" showErrorMessage="1" sqref="D101:E105">
      <formula1>$M$101:$M$102</formula1>
    </dataValidation>
    <dataValidation type="list" showInputMessage="1" showErrorMessage="1" sqref="G70:G88">
      <formula1>$M$70:$M$75</formula1>
    </dataValidation>
    <dataValidation type="list" showInputMessage="1" showErrorMessage="1" sqref="G92:G98">
      <formula1>$M$93:$M$94</formula1>
    </dataValidation>
    <dataValidation type="list" showInputMessage="1" showErrorMessage="1" sqref="C120:C124">
      <formula1>$N$120:$N$124</formula1>
    </dataValidation>
  </dataValidations>
  <printOptions horizontalCentered="1"/>
  <pageMargins left="0.15748031496062992" right="0.15748031496062992" top="0.98425196850393704" bottom="0.39370078740157483" header="0.43307086614173229" footer="0.15748031496062992"/>
  <pageSetup paperSize="9" orientation="portrait" r:id="rId1"/>
  <headerFooter alignWithMargins="0">
    <oddHeader>&amp;L&amp;G&amp;"Calibri,Negrita"&amp;12Ajuntament d'Alzira&amp;R&amp;"Calibri,Negrita"&amp;11
AUTOBAREMACIÓ DE MÈRITS</oddHeader>
  </headerFooter>
  <rowBreaks count="1" manualBreakCount="1">
    <brk id="67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anas</cp:lastModifiedBy>
  <dcterms:created xsi:type="dcterms:W3CDTF">2022-05-17T11:20:39Z</dcterms:created>
  <dcterms:modified xsi:type="dcterms:W3CDTF">2024-06-04T11:39:09Z</dcterms:modified>
</cp:coreProperties>
</file>